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360" windowHeight="7860" activeTab="8"/>
  </bookViews>
  <sheets>
    <sheet name="총괄표" sheetId="45" r:id="rId1"/>
    <sheet name="수입" sheetId="46" r:id="rId2"/>
    <sheet name="지출" sheetId="47" r:id="rId3"/>
    <sheet name="수입세부(교비)" sheetId="28" r:id="rId4"/>
    <sheet name="지출세부(교비)" sheetId="29" r:id="rId5"/>
    <sheet name="수입세부(등록금)" sheetId="48" r:id="rId6"/>
    <sheet name="지출세부(등록금)" sheetId="50" r:id="rId7"/>
    <sheet name="수입세부(비등록금)" sheetId="49" r:id="rId8"/>
    <sheet name="지출세부(비등록금)" sheetId="51" r:id="rId9"/>
  </sheets>
  <definedNames>
    <definedName name="_xlnm._FilterDatabase" localSheetId="1" hidden="1">수입!#REF!</definedName>
    <definedName name="_xlnm._FilterDatabase" localSheetId="4" hidden="1">'지출세부(교비)'!$A$1:$Q$653</definedName>
    <definedName name="_xlnm._FilterDatabase" localSheetId="6" hidden="1">'지출세부(등록금)'!$A$1:$N$167</definedName>
    <definedName name="_xlnm._FilterDatabase" localSheetId="8" hidden="1">'지출세부(비등록금)'!$A$1:$N$798</definedName>
    <definedName name="_xlnm.Print_Area" localSheetId="1">수입!$A$1:$I$48</definedName>
    <definedName name="_xlnm.Print_Area" localSheetId="3">'수입세부(교비)'!$A$1:$Q$135</definedName>
    <definedName name="_xlnm.Print_Area" localSheetId="5">'수입세부(등록금)'!$A$1:$N$38</definedName>
    <definedName name="_xlnm.Print_Area" localSheetId="7">'수입세부(비등록금)'!$A$1:$N$109</definedName>
    <definedName name="_xlnm.Print_Area" localSheetId="2">지출!$A$1:$I$105</definedName>
    <definedName name="_xlnm.Print_Area" localSheetId="4">'지출세부(교비)'!$A$1:$Q$944</definedName>
    <definedName name="_xlnm.Print_Area" localSheetId="6">'지출세부(등록금)'!$A$1:$M$167</definedName>
    <definedName name="_xlnm.Print_Area" localSheetId="8">'지출세부(비등록금)'!$A$1:$N$798</definedName>
    <definedName name="_xlnm.Print_Area" localSheetId="0">총괄표!$A$1:$I$25</definedName>
    <definedName name="_xlnm.Print_Titles" localSheetId="1">수입!$4:$6</definedName>
    <definedName name="_xlnm.Print_Titles" localSheetId="3">'수입세부(교비)'!$1:$3</definedName>
    <definedName name="_xlnm.Print_Titles" localSheetId="5">'수입세부(등록금)'!$1:$3</definedName>
    <definedName name="_xlnm.Print_Titles" localSheetId="7">'수입세부(비등록금)'!$1:$3</definedName>
    <definedName name="_xlnm.Print_Titles" localSheetId="2">지출!$2:$4</definedName>
    <definedName name="_xlnm.Print_Titles" localSheetId="4">'지출세부(교비)'!$1:$3</definedName>
    <definedName name="_xlnm.Print_Titles" localSheetId="6">'지출세부(등록금)'!$1:$3</definedName>
    <definedName name="_xlnm.Print_Titles" localSheetId="8">'지출세부(비등록금)'!$1:$3</definedName>
  </definedNames>
  <calcPr calcId="145621"/>
</workbook>
</file>

<file path=xl/calcChain.xml><?xml version="1.0" encoding="utf-8"?>
<calcChain xmlns="http://schemas.openxmlformats.org/spreadsheetml/2006/main">
  <c r="H25" i="45" l="1"/>
  <c r="H20" i="45"/>
  <c r="H14" i="45"/>
  <c r="G25" i="45"/>
  <c r="F24" i="45"/>
  <c r="F23" i="45"/>
  <c r="F22" i="45"/>
  <c r="F21" i="45"/>
  <c r="F20" i="45"/>
  <c r="F19" i="45"/>
  <c r="F18" i="45"/>
  <c r="F17" i="45"/>
  <c r="F16" i="45"/>
  <c r="F25" i="45" s="1"/>
  <c r="F15" i="45"/>
  <c r="F14" i="45"/>
  <c r="D25" i="45"/>
  <c r="E25" i="45"/>
  <c r="C25" i="45"/>
  <c r="E13" i="45"/>
  <c r="F13" i="45"/>
  <c r="G13" i="45"/>
  <c r="F12" i="45"/>
  <c r="F11" i="45"/>
  <c r="F10" i="45"/>
  <c r="F9" i="45"/>
  <c r="F8" i="45"/>
  <c r="F7" i="45"/>
  <c r="F6" i="45"/>
  <c r="F5" i="45"/>
  <c r="D13" i="45"/>
  <c r="C13" i="45"/>
  <c r="H54" i="47" l="1"/>
  <c r="H105" i="47" s="1"/>
  <c r="H16" i="47"/>
  <c r="H5" i="47" s="1"/>
  <c r="H6" i="47"/>
  <c r="H77" i="47"/>
  <c r="G77" i="47"/>
  <c r="E77" i="47"/>
  <c r="H78" i="47"/>
  <c r="G79" i="47"/>
  <c r="I79" i="47" s="1"/>
  <c r="E78" i="47"/>
  <c r="D78" i="47"/>
  <c r="G78" i="47" s="1"/>
  <c r="H65" i="47"/>
  <c r="H97" i="47"/>
  <c r="H96" i="47" s="1"/>
  <c r="H90" i="47"/>
  <c r="H85" i="47"/>
  <c r="H83" i="47"/>
  <c r="H80" i="47"/>
  <c r="H75" i="47"/>
  <c r="H74" i="47"/>
  <c r="H71" i="47"/>
  <c r="H70" i="47"/>
  <c r="H68" i="47"/>
  <c r="H67" i="47" s="1"/>
  <c r="H58" i="47"/>
  <c r="H55" i="47"/>
  <c r="H44" i="47"/>
  <c r="H34" i="47"/>
  <c r="H26" i="47"/>
  <c r="G105" i="47"/>
  <c r="G104" i="47"/>
  <c r="G103" i="47"/>
  <c r="G102" i="47"/>
  <c r="G101" i="47"/>
  <c r="G100" i="47"/>
  <c r="G99" i="47"/>
  <c r="G98" i="47"/>
  <c r="G97" i="47"/>
  <c r="G96" i="47"/>
  <c r="G95" i="47"/>
  <c r="G94" i="47"/>
  <c r="G93" i="47"/>
  <c r="G92" i="47"/>
  <c r="G91" i="47"/>
  <c r="G90" i="47"/>
  <c r="G89" i="47"/>
  <c r="G88" i="47"/>
  <c r="G87" i="47"/>
  <c r="G86" i="47"/>
  <c r="G85" i="47"/>
  <c r="G84" i="47"/>
  <c r="G83" i="47"/>
  <c r="G82" i="47"/>
  <c r="G81" i="47"/>
  <c r="G80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G5" i="47"/>
  <c r="E97" i="47"/>
  <c r="E96" i="47" s="1"/>
  <c r="E90" i="47"/>
  <c r="E85" i="47"/>
  <c r="E83" i="47"/>
  <c r="E80" i="47"/>
  <c r="E75" i="47"/>
  <c r="E74" i="47" s="1"/>
  <c r="E71" i="47"/>
  <c r="E70" i="47" s="1"/>
  <c r="E68" i="47"/>
  <c r="E67" i="47"/>
  <c r="E65" i="47"/>
  <c r="E58" i="47"/>
  <c r="E55" i="47"/>
  <c r="E44" i="47"/>
  <c r="E34" i="47"/>
  <c r="E26" i="47"/>
  <c r="E16" i="47"/>
  <c r="E6" i="47"/>
  <c r="D5" i="47"/>
  <c r="D44" i="47"/>
  <c r="D67" i="47"/>
  <c r="D54" i="47"/>
  <c r="D96" i="47"/>
  <c r="D97" i="47"/>
  <c r="D77" i="47"/>
  <c r="D90" i="47"/>
  <c r="D85" i="47"/>
  <c r="D83" i="47"/>
  <c r="D80" i="47"/>
  <c r="D74" i="47"/>
  <c r="D70" i="47"/>
  <c r="D75" i="47"/>
  <c r="D71" i="47"/>
  <c r="D68" i="47"/>
  <c r="D65" i="47"/>
  <c r="D58" i="47"/>
  <c r="D55" i="47"/>
  <c r="D25" i="47"/>
  <c r="D34" i="47"/>
  <c r="D26" i="47"/>
  <c r="D16" i="47"/>
  <c r="D6" i="47"/>
  <c r="I50" i="46"/>
  <c r="I7" i="46"/>
  <c r="H8" i="46"/>
  <c r="H7" i="46" s="1"/>
  <c r="H28" i="46"/>
  <c r="H21" i="46"/>
  <c r="H16" i="46"/>
  <c r="H15" i="46" s="1"/>
  <c r="H30" i="46"/>
  <c r="H36" i="46"/>
  <c r="H33" i="46"/>
  <c r="H31" i="46"/>
  <c r="H39" i="46"/>
  <c r="H42" i="46"/>
  <c r="H40" i="46"/>
  <c r="H44" i="46"/>
  <c r="H45" i="46"/>
  <c r="I78" i="47" l="1"/>
  <c r="H25" i="47"/>
  <c r="E54" i="47"/>
  <c r="E25" i="47"/>
  <c r="E105" i="47" s="1"/>
  <c r="E5" i="47"/>
  <c r="D105" i="47"/>
  <c r="H48" i="46"/>
  <c r="H24" i="46" l="1"/>
  <c r="H13" i="46"/>
  <c r="G8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7" i="46"/>
  <c r="E48" i="46"/>
  <c r="E7" i="46"/>
  <c r="E15" i="46"/>
  <c r="E30" i="46"/>
  <c r="E39" i="46"/>
  <c r="E44" i="46"/>
  <c r="E45" i="46"/>
  <c r="E42" i="46"/>
  <c r="E40" i="46"/>
  <c r="E36" i="46"/>
  <c r="E33" i="46"/>
  <c r="E31" i="46"/>
  <c r="E28" i="46"/>
  <c r="E24" i="46"/>
  <c r="E21" i="46"/>
  <c r="E16" i="46"/>
  <c r="E13" i="46"/>
  <c r="E8" i="46"/>
  <c r="I38" i="46"/>
  <c r="D24" i="46"/>
  <c r="D21" i="46"/>
  <c r="D16" i="46"/>
  <c r="D13" i="46"/>
  <c r="D8" i="46"/>
  <c r="D7" i="46"/>
  <c r="D48" i="46" s="1"/>
  <c r="M402" i="51" l="1"/>
  <c r="F728" i="51"/>
  <c r="F684" i="51"/>
  <c r="F760" i="51"/>
  <c r="F754" i="51"/>
  <c r="G754" i="51" s="1"/>
  <c r="D754" i="51"/>
  <c r="E754" i="51" s="1"/>
  <c r="G755" i="51"/>
  <c r="E755" i="51"/>
  <c r="F766" i="51"/>
  <c r="F765" i="51" s="1"/>
  <c r="F756" i="51"/>
  <c r="F749" i="51"/>
  <c r="F748" i="51" s="1"/>
  <c r="F744" i="51"/>
  <c r="F743" i="51" s="1"/>
  <c r="F673" i="51"/>
  <c r="F486" i="51"/>
  <c r="F289" i="51"/>
  <c r="F156" i="51"/>
  <c r="F97" i="51"/>
  <c r="F5" i="51"/>
  <c r="D766" i="51"/>
  <c r="D765" i="51" s="1"/>
  <c r="D760" i="51"/>
  <c r="D756" i="51"/>
  <c r="D749" i="51"/>
  <c r="D748" i="51" s="1"/>
  <c r="D744" i="51"/>
  <c r="D743" i="51" s="1"/>
  <c r="D728" i="51"/>
  <c r="D684" i="51"/>
  <c r="D673" i="51"/>
  <c r="D486" i="51"/>
  <c r="D289" i="51"/>
  <c r="D156" i="51"/>
  <c r="D97" i="51"/>
  <c r="D5" i="51"/>
  <c r="F46" i="50"/>
  <c r="F33" i="50"/>
  <c r="F8" i="50"/>
  <c r="F7" i="50" s="1"/>
  <c r="F28" i="50"/>
  <c r="G28" i="50" s="1"/>
  <c r="F5" i="50"/>
  <c r="F4" i="50" s="1"/>
  <c r="G4" i="50" s="1"/>
  <c r="D5" i="50"/>
  <c r="D4" i="50" s="1"/>
  <c r="G6" i="50"/>
  <c r="E6" i="50"/>
  <c r="M23" i="50"/>
  <c r="M19" i="50"/>
  <c r="M10" i="50" s="1"/>
  <c r="D46" i="50"/>
  <c r="D33" i="50"/>
  <c r="G29" i="50"/>
  <c r="E29" i="50"/>
  <c r="D28" i="50"/>
  <c r="E28" i="50" s="1"/>
  <c r="D8" i="50"/>
  <c r="D102" i="49"/>
  <c r="F102" i="49"/>
  <c r="G102" i="49" s="1"/>
  <c r="F106" i="49"/>
  <c r="F93" i="49"/>
  <c r="F88" i="49"/>
  <c r="F78" i="49"/>
  <c r="F58" i="49"/>
  <c r="F53" i="49"/>
  <c r="F48" i="49"/>
  <c r="F37" i="49"/>
  <c r="F29" i="49"/>
  <c r="D29" i="49"/>
  <c r="F14" i="49"/>
  <c r="D14" i="49"/>
  <c r="F5" i="49"/>
  <c r="F4" i="49" s="1"/>
  <c r="G103" i="49"/>
  <c r="E103" i="49"/>
  <c r="E102" i="49"/>
  <c r="D78" i="49"/>
  <c r="E82" i="49"/>
  <c r="H82" i="49" s="1"/>
  <c r="D48" i="49"/>
  <c r="D37" i="49"/>
  <c r="D106" i="49"/>
  <c r="D93" i="49"/>
  <c r="D88" i="49"/>
  <c r="D58" i="49"/>
  <c r="D53" i="49"/>
  <c r="D5" i="49"/>
  <c r="E5" i="49" s="1"/>
  <c r="F5" i="48"/>
  <c r="F4" i="48" s="1"/>
  <c r="F38" i="48" s="1"/>
  <c r="D4" i="48"/>
  <c r="D38" i="48" s="1"/>
  <c r="D5" i="48"/>
  <c r="D856" i="29"/>
  <c r="D871" i="29"/>
  <c r="D876" i="29"/>
  <c r="D881" i="29"/>
  <c r="E895" i="29"/>
  <c r="E886" i="29" s="1"/>
  <c r="F895" i="29"/>
  <c r="F886" i="29" s="1"/>
  <c r="G895" i="29"/>
  <c r="G886" i="29" s="1"/>
  <c r="K886" i="29" s="1"/>
  <c r="D895" i="29"/>
  <c r="D886" i="29" s="1"/>
  <c r="D907" i="29"/>
  <c r="D906" i="29" s="1"/>
  <c r="E5" i="29"/>
  <c r="F5" i="29"/>
  <c r="G5" i="29"/>
  <c r="K5" i="29" s="1"/>
  <c r="D5" i="29"/>
  <c r="E99" i="29"/>
  <c r="F99" i="29"/>
  <c r="G99" i="29"/>
  <c r="K99" i="29" s="1"/>
  <c r="D99" i="29"/>
  <c r="E160" i="29"/>
  <c r="F160" i="29"/>
  <c r="G160" i="29"/>
  <c r="K160" i="29" s="1"/>
  <c r="D160" i="29"/>
  <c r="E293" i="29"/>
  <c r="F293" i="29"/>
  <c r="G293" i="29"/>
  <c r="K293" i="29" s="1"/>
  <c r="D293" i="29"/>
  <c r="G489" i="29"/>
  <c r="K489" i="29" s="1"/>
  <c r="F489" i="29"/>
  <c r="E489" i="29"/>
  <c r="D489" i="29"/>
  <c r="E681" i="29"/>
  <c r="F681" i="29"/>
  <c r="G681" i="29"/>
  <c r="K681" i="29" s="1"/>
  <c r="D681" i="29"/>
  <c r="E702" i="29"/>
  <c r="F702" i="29"/>
  <c r="G702" i="29"/>
  <c r="K702" i="29" s="1"/>
  <c r="D702" i="29"/>
  <c r="F856" i="29"/>
  <c r="G856" i="29"/>
  <c r="K856" i="29" s="1"/>
  <c r="E856" i="29"/>
  <c r="F871" i="29"/>
  <c r="G871" i="29"/>
  <c r="K871" i="29" s="1"/>
  <c r="E871" i="29"/>
  <c r="F876" i="29"/>
  <c r="G876" i="29"/>
  <c r="K876" i="29" s="1"/>
  <c r="E876" i="29"/>
  <c r="F881" i="29"/>
  <c r="G881" i="29"/>
  <c r="K881" i="29" s="1"/>
  <c r="E881" i="29"/>
  <c r="F907" i="29"/>
  <c r="F906" i="29" s="1"/>
  <c r="G907" i="29"/>
  <c r="K907" i="29" s="1"/>
  <c r="E907" i="29"/>
  <c r="E906" i="29" s="1"/>
  <c r="K946" i="29"/>
  <c r="K941" i="29"/>
  <c r="K932" i="29"/>
  <c r="K929" i="29"/>
  <c r="K923" i="29"/>
  <c r="K911" i="29"/>
  <c r="K908" i="29"/>
  <c r="K902" i="29"/>
  <c r="K893" i="29"/>
  <c r="K890" i="29"/>
  <c r="K888" i="29"/>
  <c r="K887" i="29"/>
  <c r="K883" i="29"/>
  <c r="K882" i="29"/>
  <c r="K878" i="29"/>
  <c r="K877" i="29"/>
  <c r="K873" i="29"/>
  <c r="K872" i="29"/>
  <c r="K857" i="29"/>
  <c r="K853" i="29"/>
  <c r="K786" i="29"/>
  <c r="K783" i="29"/>
  <c r="K780" i="29"/>
  <c r="K714" i="29"/>
  <c r="K703" i="29"/>
  <c r="K689" i="29"/>
  <c r="K682" i="29"/>
  <c r="K646" i="29"/>
  <c r="K637" i="29"/>
  <c r="K607" i="29"/>
  <c r="K603" i="29"/>
  <c r="K573" i="29"/>
  <c r="K542" i="29"/>
  <c r="K539" i="29"/>
  <c r="K531" i="29"/>
  <c r="K490" i="29"/>
  <c r="K480" i="29"/>
  <c r="K430" i="29"/>
  <c r="K413" i="29"/>
  <c r="K405" i="29"/>
  <c r="K402" i="29"/>
  <c r="K391" i="29"/>
  <c r="K357" i="29"/>
  <c r="K315" i="29"/>
  <c r="K294" i="29"/>
  <c r="K281" i="29"/>
  <c r="K265" i="29"/>
  <c r="K251" i="29"/>
  <c r="K228" i="29"/>
  <c r="K209" i="29"/>
  <c r="K183" i="29"/>
  <c r="K161" i="29"/>
  <c r="K157" i="29"/>
  <c r="K153" i="29"/>
  <c r="K150" i="29"/>
  <c r="K142" i="29"/>
  <c r="K117" i="29"/>
  <c r="K109" i="29"/>
  <c r="K105" i="29"/>
  <c r="K100" i="29"/>
  <c r="K97" i="29"/>
  <c r="K95" i="29"/>
  <c r="K93" i="29"/>
  <c r="K86" i="29"/>
  <c r="K68" i="29"/>
  <c r="K35" i="29"/>
  <c r="K18" i="29"/>
  <c r="K15" i="29"/>
  <c r="K6" i="29"/>
  <c r="D680" i="29" l="1"/>
  <c r="K895" i="29"/>
  <c r="E159" i="29"/>
  <c r="G906" i="29"/>
  <c r="K906" i="29" s="1"/>
  <c r="F159" i="29"/>
  <c r="D159" i="29"/>
  <c r="E4" i="29"/>
  <c r="D4" i="29"/>
  <c r="F680" i="29"/>
  <c r="E680" i="29"/>
  <c r="F4" i="29"/>
  <c r="G4" i="29"/>
  <c r="K4" i="29" s="1"/>
  <c r="F32" i="50"/>
  <c r="E5" i="50"/>
  <c r="H5" i="50" s="1"/>
  <c r="G5" i="50"/>
  <c r="F167" i="50"/>
  <c r="G167" i="50" s="1"/>
  <c r="D101" i="49"/>
  <c r="E101" i="49" s="1"/>
  <c r="D52" i="49"/>
  <c r="E52" i="49" s="1"/>
  <c r="H103" i="49"/>
  <c r="F13" i="49"/>
  <c r="G13" i="49" s="1"/>
  <c r="F87" i="49"/>
  <c r="G87" i="49" s="1"/>
  <c r="F101" i="49"/>
  <c r="G101" i="49" s="1"/>
  <c r="H755" i="51"/>
  <c r="D4" i="51"/>
  <c r="E4" i="51" s="1"/>
  <c r="F753" i="51"/>
  <c r="G753" i="51" s="1"/>
  <c r="D155" i="51"/>
  <c r="E155" i="51" s="1"/>
  <c r="D753" i="51"/>
  <c r="E753" i="51" s="1"/>
  <c r="F4" i="51"/>
  <c r="G4" i="51" s="1"/>
  <c r="F155" i="51"/>
  <c r="G155" i="51" s="1"/>
  <c r="F672" i="51"/>
  <c r="H754" i="51"/>
  <c r="D672" i="51"/>
  <c r="H6" i="50"/>
  <c r="E4" i="50"/>
  <c r="H4" i="50" s="1"/>
  <c r="D7" i="50"/>
  <c r="E7" i="50" s="1"/>
  <c r="D32" i="50"/>
  <c r="E32" i="50" s="1"/>
  <c r="H28" i="50"/>
  <c r="H29" i="50"/>
  <c r="F52" i="49"/>
  <c r="G52" i="49" s="1"/>
  <c r="G5" i="49"/>
  <c r="H5" i="49" s="1"/>
  <c r="H102" i="49"/>
  <c r="D87" i="49"/>
  <c r="E87" i="49" s="1"/>
  <c r="D4" i="49"/>
  <c r="E4" i="49" s="1"/>
  <c r="D13" i="49"/>
  <c r="E13" i="49" s="1"/>
  <c r="G159" i="29"/>
  <c r="K159" i="29" s="1"/>
  <c r="G680" i="29"/>
  <c r="K680" i="29" s="1"/>
  <c r="L22" i="28"/>
  <c r="L135" i="28" s="1"/>
  <c r="I135" i="28"/>
  <c r="H135" i="28"/>
  <c r="J4" i="28"/>
  <c r="J135" i="28" s="1"/>
  <c r="K112" i="28"/>
  <c r="G25" i="28"/>
  <c r="K25" i="28" s="1"/>
  <c r="G12" i="28"/>
  <c r="K12" i="28" s="1"/>
  <c r="G9" i="28"/>
  <c r="K9" i="28" s="1"/>
  <c r="G6" i="28"/>
  <c r="E5" i="28"/>
  <c r="E4" i="28" s="1"/>
  <c r="E135" i="28" s="1"/>
  <c r="F5" i="28"/>
  <c r="F4" i="28" s="1"/>
  <c r="F135" i="28" s="1"/>
  <c r="D5" i="28"/>
  <c r="D4" i="28" s="1"/>
  <c r="D135" i="28" s="1"/>
  <c r="E5" i="51"/>
  <c r="G5" i="51"/>
  <c r="E6" i="51"/>
  <c r="G6" i="51"/>
  <c r="E15" i="51"/>
  <c r="G15" i="51"/>
  <c r="E18" i="51"/>
  <c r="G18" i="51"/>
  <c r="E35" i="51"/>
  <c r="G35" i="51"/>
  <c r="E68" i="51"/>
  <c r="G68" i="51"/>
  <c r="E86" i="51"/>
  <c r="G86" i="51"/>
  <c r="E93" i="51"/>
  <c r="G93" i="51"/>
  <c r="E96" i="51"/>
  <c r="G96" i="51"/>
  <c r="E97" i="51"/>
  <c r="G97" i="51"/>
  <c r="E98" i="51"/>
  <c r="G98" i="51"/>
  <c r="E103" i="51"/>
  <c r="G103" i="51"/>
  <c r="E107" i="51"/>
  <c r="G107" i="51"/>
  <c r="E115" i="51"/>
  <c r="G115" i="51"/>
  <c r="E140" i="51"/>
  <c r="G140" i="51"/>
  <c r="E148" i="51"/>
  <c r="G148" i="51"/>
  <c r="E151" i="51"/>
  <c r="G151" i="51"/>
  <c r="E156" i="51"/>
  <c r="G156" i="51"/>
  <c r="E157" i="51"/>
  <c r="G157" i="51"/>
  <c r="E179" i="51"/>
  <c r="G179" i="51"/>
  <c r="E205" i="51"/>
  <c r="G205" i="51"/>
  <c r="E224" i="51"/>
  <c r="G224" i="51"/>
  <c r="E247" i="51"/>
  <c r="G247" i="51"/>
  <c r="E261" i="51"/>
  <c r="G261" i="51"/>
  <c r="E277" i="51"/>
  <c r="G277" i="51"/>
  <c r="E289" i="51"/>
  <c r="G289" i="51"/>
  <c r="E290" i="51"/>
  <c r="G290" i="51"/>
  <c r="E311" i="51"/>
  <c r="G311" i="51"/>
  <c r="E353" i="51"/>
  <c r="G353" i="51"/>
  <c r="E387" i="51"/>
  <c r="G387" i="51"/>
  <c r="E398" i="51"/>
  <c r="G398" i="51"/>
  <c r="E401" i="51"/>
  <c r="G401" i="51"/>
  <c r="E414" i="51"/>
  <c r="G414" i="51"/>
  <c r="E431" i="51"/>
  <c r="G431" i="51"/>
  <c r="E483" i="51"/>
  <c r="G483" i="51"/>
  <c r="E486" i="51"/>
  <c r="G486" i="51"/>
  <c r="E487" i="51"/>
  <c r="G487" i="51"/>
  <c r="E528" i="51"/>
  <c r="G528" i="51"/>
  <c r="E536" i="51"/>
  <c r="G536" i="51"/>
  <c r="E566" i="51"/>
  <c r="G566" i="51"/>
  <c r="E595" i="51"/>
  <c r="G595" i="51"/>
  <c r="E599" i="51"/>
  <c r="G599" i="51"/>
  <c r="E629" i="51"/>
  <c r="G629" i="51"/>
  <c r="E638" i="51"/>
  <c r="G638" i="51"/>
  <c r="E673" i="51"/>
  <c r="G673" i="51"/>
  <c r="E674" i="51"/>
  <c r="G674" i="51"/>
  <c r="E677" i="51"/>
  <c r="G677" i="51"/>
  <c r="E684" i="51"/>
  <c r="G684" i="51"/>
  <c r="E685" i="51"/>
  <c r="G685" i="51"/>
  <c r="E696" i="51"/>
  <c r="G696" i="51"/>
  <c r="E722" i="51"/>
  <c r="G722" i="51"/>
  <c r="E725" i="51"/>
  <c r="G725" i="51"/>
  <c r="E728" i="51"/>
  <c r="G728" i="51"/>
  <c r="E729" i="51"/>
  <c r="G729" i="51"/>
  <c r="E743" i="51"/>
  <c r="G743" i="51"/>
  <c r="E744" i="51"/>
  <c r="G744" i="51"/>
  <c r="E745" i="51"/>
  <c r="G745" i="51"/>
  <c r="E748" i="51"/>
  <c r="G748" i="51"/>
  <c r="E749" i="51"/>
  <c r="G749" i="51"/>
  <c r="E750" i="51"/>
  <c r="G750" i="51"/>
  <c r="E756" i="51"/>
  <c r="G756" i="51"/>
  <c r="E757" i="51"/>
  <c r="G757" i="51"/>
  <c r="E760" i="51"/>
  <c r="G760" i="51"/>
  <c r="E761" i="51"/>
  <c r="G761" i="51"/>
  <c r="E765" i="51"/>
  <c r="G765" i="51"/>
  <c r="E766" i="51"/>
  <c r="G766" i="51"/>
  <c r="E767" i="51"/>
  <c r="G767" i="51"/>
  <c r="E779" i="51"/>
  <c r="G779" i="51"/>
  <c r="E785" i="51"/>
  <c r="G785" i="51"/>
  <c r="E788" i="51"/>
  <c r="G788" i="51"/>
  <c r="E797" i="51"/>
  <c r="G797" i="51"/>
  <c r="G7" i="50"/>
  <c r="E8" i="50"/>
  <c r="G8" i="50"/>
  <c r="E9" i="50"/>
  <c r="G9" i="50"/>
  <c r="E20" i="50"/>
  <c r="G20" i="50"/>
  <c r="M22" i="50"/>
  <c r="M21" i="50" s="1"/>
  <c r="G32" i="50"/>
  <c r="E33" i="50"/>
  <c r="G33" i="50"/>
  <c r="E34" i="50"/>
  <c r="G34" i="50"/>
  <c r="E39" i="50"/>
  <c r="G39" i="50"/>
  <c r="E46" i="50"/>
  <c r="G46" i="50"/>
  <c r="E47" i="50"/>
  <c r="G47" i="50"/>
  <c r="E93" i="50"/>
  <c r="G93" i="50"/>
  <c r="E96" i="50"/>
  <c r="G96" i="50"/>
  <c r="E97" i="50"/>
  <c r="G97" i="50"/>
  <c r="E166" i="50"/>
  <c r="G166" i="50"/>
  <c r="G4" i="49"/>
  <c r="E6" i="49"/>
  <c r="G6" i="49"/>
  <c r="E14" i="49"/>
  <c r="G14" i="49"/>
  <c r="E15" i="49"/>
  <c r="G15" i="49"/>
  <c r="E21" i="49"/>
  <c r="G21" i="49"/>
  <c r="E25" i="49"/>
  <c r="G25" i="49"/>
  <c r="E28" i="49"/>
  <c r="G28" i="49"/>
  <c r="E29" i="49"/>
  <c r="G29" i="49"/>
  <c r="E30" i="49"/>
  <c r="G30" i="49"/>
  <c r="E33" i="49"/>
  <c r="G33" i="49"/>
  <c r="E37" i="49"/>
  <c r="G37" i="49"/>
  <c r="E38" i="49"/>
  <c r="G38" i="49"/>
  <c r="E44" i="49"/>
  <c r="G44" i="49"/>
  <c r="E47" i="49"/>
  <c r="G47" i="49"/>
  <c r="E48" i="49"/>
  <c r="G48" i="49"/>
  <c r="E49" i="49"/>
  <c r="G49" i="49"/>
  <c r="E53" i="49"/>
  <c r="G53" i="49"/>
  <c r="E54" i="49"/>
  <c r="G54" i="49"/>
  <c r="E58" i="49"/>
  <c r="G58" i="49"/>
  <c r="E59" i="49"/>
  <c r="G59" i="49"/>
  <c r="E62" i="49"/>
  <c r="G62" i="49"/>
  <c r="E78" i="49"/>
  <c r="G78" i="49"/>
  <c r="E79" i="49"/>
  <c r="G79" i="49"/>
  <c r="E88" i="49"/>
  <c r="G88" i="49"/>
  <c r="E89" i="49"/>
  <c r="G89" i="49"/>
  <c r="E93" i="49"/>
  <c r="G93" i="49"/>
  <c r="E94" i="49"/>
  <c r="G94" i="49"/>
  <c r="E106" i="49"/>
  <c r="G106" i="49"/>
  <c r="E107" i="49"/>
  <c r="G107" i="49"/>
  <c r="E108" i="49"/>
  <c r="G108" i="49"/>
  <c r="E6" i="48"/>
  <c r="G6" i="48"/>
  <c r="E9" i="48"/>
  <c r="G9" i="48"/>
  <c r="E12" i="48"/>
  <c r="G12" i="48"/>
  <c r="E25" i="48"/>
  <c r="G25" i="48"/>
  <c r="E31" i="48"/>
  <c r="G31" i="48"/>
  <c r="E32" i="48"/>
  <c r="H32" i="48" s="1"/>
  <c r="G32" i="48"/>
  <c r="E33" i="48"/>
  <c r="G33" i="48"/>
  <c r="E37" i="48"/>
  <c r="G37" i="48"/>
  <c r="K31" i="28"/>
  <c r="K32" i="28"/>
  <c r="K39" i="28"/>
  <c r="K40" i="28"/>
  <c r="K41" i="28"/>
  <c r="K47" i="28"/>
  <c r="K51" i="28"/>
  <c r="K54" i="28"/>
  <c r="K55" i="28"/>
  <c r="K56" i="28"/>
  <c r="K59" i="28"/>
  <c r="K65" i="28"/>
  <c r="K66" i="28"/>
  <c r="K73" i="28"/>
  <c r="K76" i="28"/>
  <c r="K78" i="28"/>
  <c r="K79" i="28"/>
  <c r="K82" i="28"/>
  <c r="K83" i="28"/>
  <c r="K84" i="28"/>
  <c r="K88" i="28"/>
  <c r="K89" i="28"/>
  <c r="K92" i="28"/>
  <c r="K108" i="28"/>
  <c r="K109" i="28"/>
  <c r="K117" i="28"/>
  <c r="K118" i="28"/>
  <c r="K119" i="28"/>
  <c r="K123" i="28"/>
  <c r="K124" i="28"/>
  <c r="K131" i="28"/>
  <c r="K132" i="28"/>
  <c r="K133" i="28"/>
  <c r="K134" i="28"/>
  <c r="I5" i="47"/>
  <c r="I6" i="47"/>
  <c r="I7" i="47"/>
  <c r="I8" i="47"/>
  <c r="I9" i="47"/>
  <c r="I10" i="47"/>
  <c r="I11" i="47"/>
  <c r="I12" i="47"/>
  <c r="I13" i="47"/>
  <c r="I14" i="47"/>
  <c r="I15" i="47"/>
  <c r="I16" i="47"/>
  <c r="I17" i="47"/>
  <c r="I18" i="47"/>
  <c r="I19" i="47"/>
  <c r="I20" i="47"/>
  <c r="I21" i="47"/>
  <c r="I22" i="47"/>
  <c r="I23" i="47"/>
  <c r="I24" i="47"/>
  <c r="I25" i="47"/>
  <c r="I26" i="47"/>
  <c r="I27" i="47"/>
  <c r="I28" i="47"/>
  <c r="I29" i="47"/>
  <c r="I30" i="47"/>
  <c r="I31" i="47"/>
  <c r="I32" i="47"/>
  <c r="I33" i="47"/>
  <c r="I34" i="47"/>
  <c r="I35" i="47"/>
  <c r="I36" i="47"/>
  <c r="I37" i="47"/>
  <c r="I38" i="47"/>
  <c r="I39" i="47"/>
  <c r="I40" i="47"/>
  <c r="I41" i="47"/>
  <c r="I42" i="47"/>
  <c r="I43" i="47"/>
  <c r="I44" i="47"/>
  <c r="I45" i="47"/>
  <c r="I46" i="47"/>
  <c r="I47" i="47"/>
  <c r="I48" i="47"/>
  <c r="I49" i="47"/>
  <c r="I50" i="47"/>
  <c r="I51" i="47"/>
  <c r="I52" i="47"/>
  <c r="I53" i="47"/>
  <c r="I54" i="47"/>
  <c r="I55" i="47"/>
  <c r="I56" i="47"/>
  <c r="I57" i="47"/>
  <c r="I58" i="47"/>
  <c r="I59" i="47"/>
  <c r="I60" i="47"/>
  <c r="I61" i="47"/>
  <c r="I62" i="47"/>
  <c r="I63" i="47"/>
  <c r="I64" i="47"/>
  <c r="I65" i="47"/>
  <c r="I66" i="47"/>
  <c r="I67" i="47"/>
  <c r="I68" i="47"/>
  <c r="I69" i="47"/>
  <c r="I70" i="47"/>
  <c r="I71" i="47"/>
  <c r="I72" i="47"/>
  <c r="I73" i="47"/>
  <c r="I74" i="47"/>
  <c r="I75" i="47"/>
  <c r="I76" i="47"/>
  <c r="I77" i="47"/>
  <c r="I80" i="47"/>
  <c r="I81" i="47"/>
  <c r="I82" i="47"/>
  <c r="I83" i="47"/>
  <c r="I84" i="47"/>
  <c r="I85" i="47"/>
  <c r="I86" i="47"/>
  <c r="I87" i="47"/>
  <c r="I88" i="47"/>
  <c r="I89" i="47"/>
  <c r="I90" i="47"/>
  <c r="I91" i="47"/>
  <c r="I92" i="47"/>
  <c r="I93" i="47"/>
  <c r="I94" i="47"/>
  <c r="I95" i="47"/>
  <c r="I96" i="47"/>
  <c r="I97" i="47"/>
  <c r="I98" i="47"/>
  <c r="I99" i="47"/>
  <c r="I100" i="47"/>
  <c r="I101" i="47"/>
  <c r="I102" i="47"/>
  <c r="I103" i="47"/>
  <c r="I104" i="47"/>
  <c r="I105" i="47"/>
  <c r="I8" i="46"/>
  <c r="I9" i="46"/>
  <c r="I10" i="46"/>
  <c r="I11" i="46"/>
  <c r="I12" i="46"/>
  <c r="I13" i="46"/>
  <c r="I14" i="46"/>
  <c r="I15" i="46"/>
  <c r="I16" i="46"/>
  <c r="I17" i="46"/>
  <c r="I18" i="46"/>
  <c r="I19" i="46"/>
  <c r="I20" i="46"/>
  <c r="I21" i="46"/>
  <c r="I22" i="46"/>
  <c r="I23" i="46"/>
  <c r="I24" i="46"/>
  <c r="I25" i="46"/>
  <c r="I26" i="46"/>
  <c r="I27" i="46"/>
  <c r="I28" i="46"/>
  <c r="I29" i="46"/>
  <c r="I30" i="46"/>
  <c r="I31" i="46"/>
  <c r="I32" i="46"/>
  <c r="I33" i="46"/>
  <c r="I34" i="46"/>
  <c r="I35" i="46"/>
  <c r="I36" i="46"/>
  <c r="I37" i="46"/>
  <c r="I39" i="46"/>
  <c r="I40" i="46"/>
  <c r="I41" i="46"/>
  <c r="I42" i="46"/>
  <c r="I43" i="46"/>
  <c r="I44" i="46"/>
  <c r="I45" i="46"/>
  <c r="I46" i="46"/>
  <c r="I47" i="46"/>
  <c r="I48" i="46"/>
  <c r="H5" i="45"/>
  <c r="H6" i="45"/>
  <c r="I6" i="45" s="1"/>
  <c r="H7" i="45"/>
  <c r="I7" i="45" s="1"/>
  <c r="H8" i="45"/>
  <c r="I8" i="45" s="1"/>
  <c r="H9" i="45"/>
  <c r="I9" i="45" s="1"/>
  <c r="H10" i="45"/>
  <c r="I10" i="45" s="1"/>
  <c r="H11" i="45"/>
  <c r="H12" i="45"/>
  <c r="I14" i="45"/>
  <c r="H15" i="45"/>
  <c r="I15" i="45" s="1"/>
  <c r="H16" i="45"/>
  <c r="I16" i="45" s="1"/>
  <c r="H17" i="45"/>
  <c r="I17" i="45" s="1"/>
  <c r="H18" i="45"/>
  <c r="I18" i="45" s="1"/>
  <c r="H19" i="45"/>
  <c r="I19" i="45" s="1"/>
  <c r="H21" i="45"/>
  <c r="I21" i="45" s="1"/>
  <c r="H22" i="45"/>
  <c r="I22" i="45" s="1"/>
  <c r="H23" i="45"/>
  <c r="I23" i="45" s="1"/>
  <c r="H24" i="45"/>
  <c r="I25" i="45" l="1"/>
  <c r="I5" i="45"/>
  <c r="H13" i="45"/>
  <c r="I13" i="45" s="1"/>
  <c r="K944" i="29"/>
  <c r="H37" i="48"/>
  <c r="H25" i="48"/>
  <c r="H33" i="48"/>
  <c r="H31" i="48"/>
  <c r="H12" i="48"/>
  <c r="E5" i="48"/>
  <c r="E4" i="48" s="1"/>
  <c r="H6" i="48"/>
  <c r="H9" i="48"/>
  <c r="H101" i="49"/>
  <c r="H29" i="49"/>
  <c r="H107" i="49"/>
  <c r="H49" i="49"/>
  <c r="H47" i="49"/>
  <c r="H38" i="49"/>
  <c r="H33" i="49"/>
  <c r="H93" i="49"/>
  <c r="H79" i="49"/>
  <c r="H62" i="49"/>
  <c r="H53" i="49"/>
  <c r="H25" i="49"/>
  <c r="H52" i="49"/>
  <c r="F109" i="49"/>
  <c r="G109" i="49" s="1"/>
  <c r="H353" i="51"/>
  <c r="H148" i="51"/>
  <c r="H744" i="51"/>
  <c r="H696" i="51"/>
  <c r="H86" i="51"/>
  <c r="H566" i="51"/>
  <c r="H290" i="51"/>
  <c r="H247" i="51"/>
  <c r="H6" i="51"/>
  <c r="H766" i="51"/>
  <c r="H757" i="51"/>
  <c r="H289" i="51"/>
  <c r="H224" i="51"/>
  <c r="H398" i="51"/>
  <c r="H115" i="51"/>
  <c r="H93" i="51"/>
  <c r="H68" i="51"/>
  <c r="H96" i="51"/>
  <c r="H35" i="51"/>
  <c r="H750" i="51"/>
  <c r="H725" i="51"/>
  <c r="H431" i="51"/>
  <c r="H387" i="51"/>
  <c r="H261" i="51"/>
  <c r="H179" i="51"/>
  <c r="H748" i="51"/>
  <c r="H674" i="51"/>
  <c r="H528" i="51"/>
  <c r="H311" i="51"/>
  <c r="H760" i="51"/>
  <c r="H761" i="51"/>
  <c r="H753" i="51"/>
  <c r="H743" i="51"/>
  <c r="H722" i="51"/>
  <c r="H414" i="51"/>
  <c r="H151" i="51"/>
  <c r="H140" i="51"/>
  <c r="H107" i="51"/>
  <c r="H98" i="51"/>
  <c r="H15" i="51"/>
  <c r="H788" i="51"/>
  <c r="H779" i="51"/>
  <c r="H749" i="51"/>
  <c r="H745" i="51"/>
  <c r="H728" i="51"/>
  <c r="H677" i="51"/>
  <c r="H673" i="51"/>
  <c r="H629" i="51"/>
  <c r="H595" i="51"/>
  <c r="H536" i="51"/>
  <c r="H487" i="51"/>
  <c r="H483" i="51"/>
  <c r="H277" i="51"/>
  <c r="H205" i="51"/>
  <c r="H157" i="51"/>
  <c r="H18" i="51"/>
  <c r="H4" i="51"/>
  <c r="D798" i="51"/>
  <c r="E798" i="51" s="1"/>
  <c r="H103" i="51"/>
  <c r="H756" i="51"/>
  <c r="H684" i="51"/>
  <c r="H401" i="51"/>
  <c r="H156" i="51"/>
  <c r="H155" i="51"/>
  <c r="H97" i="51"/>
  <c r="F798" i="51"/>
  <c r="G798" i="51" s="1"/>
  <c r="G672" i="51"/>
  <c r="H765" i="51"/>
  <c r="H486" i="51"/>
  <c r="H5" i="51"/>
  <c r="H785" i="51"/>
  <c r="H767" i="51"/>
  <c r="H729" i="51"/>
  <c r="H685" i="51"/>
  <c r="H638" i="51"/>
  <c r="H599" i="51"/>
  <c r="E672" i="51"/>
  <c r="H96" i="50"/>
  <c r="H97" i="50"/>
  <c r="H20" i="50"/>
  <c r="H8" i="50"/>
  <c r="D167" i="50"/>
  <c r="E167" i="50" s="1"/>
  <c r="H33" i="50"/>
  <c r="H46" i="50"/>
  <c r="H93" i="50"/>
  <c r="H9" i="50"/>
  <c r="H47" i="50"/>
  <c r="H7" i="50"/>
  <c r="H34" i="50"/>
  <c r="H32" i="50"/>
  <c r="H39" i="50"/>
  <c r="H44" i="49"/>
  <c r="H89" i="49"/>
  <c r="H54" i="49"/>
  <c r="H30" i="49"/>
  <c r="H28" i="49"/>
  <c r="H14" i="49"/>
  <c r="H6" i="49"/>
  <c r="H108" i="49"/>
  <c r="H106" i="49"/>
  <c r="H94" i="49"/>
  <c r="H87" i="49"/>
  <c r="H78" i="49"/>
  <c r="H59" i="49"/>
  <c r="H48" i="49"/>
  <c r="H37" i="49"/>
  <c r="H21" i="49"/>
  <c r="D109" i="49"/>
  <c r="E109" i="49" s="1"/>
  <c r="H15" i="49"/>
  <c r="H4" i="49"/>
  <c r="H88" i="49"/>
  <c r="H58" i="49"/>
  <c r="H13" i="49"/>
  <c r="G5" i="48"/>
  <c r="G4" i="48" s="1"/>
  <c r="G38" i="48" s="1"/>
  <c r="G5" i="28"/>
  <c r="K5" i="28" s="1"/>
  <c r="K6" i="28"/>
  <c r="G4" i="28" l="1"/>
  <c r="G135" i="28" s="1"/>
  <c r="K135" i="28" s="1"/>
  <c r="H167" i="50"/>
  <c r="H169" i="50"/>
  <c r="H109" i="49"/>
  <c r="H111" i="49"/>
  <c r="H798" i="51"/>
  <c r="H672" i="51"/>
  <c r="E38" i="48"/>
  <c r="H40" i="48" s="1"/>
  <c r="H4" i="48"/>
  <c r="H38" i="48" s="1"/>
  <c r="H5" i="48"/>
  <c r="K4" i="28" l="1"/>
</calcChain>
</file>

<file path=xl/sharedStrings.xml><?xml version="1.0" encoding="utf-8"?>
<sst xmlns="http://schemas.openxmlformats.org/spreadsheetml/2006/main" count="4343" uniqueCount="2051">
  <si>
    <t>100,000원*3회</t>
  </si>
  <si>
    <t>인터넷 원서접수 수수료</t>
  </si>
  <si>
    <t>▣입시경비</t>
  </si>
  <si>
    <t>운동용품 구입비</t>
  </si>
  <si>
    <t>교외사이버강좌 학점교류비(정규학기)</t>
  </si>
  <si>
    <t>▣기타학생지원비</t>
  </si>
  <si>
    <t>▣학생취업지원경비</t>
  </si>
  <si>
    <t>▣고시반운영비</t>
  </si>
  <si>
    <t>▣외국인학생지원경비</t>
  </si>
  <si>
    <t>▣부속기관및학생자치기구활동지원비</t>
  </si>
  <si>
    <t>▣학생복지경비</t>
  </si>
  <si>
    <t>500,000원*2학기</t>
  </si>
  <si>
    <t>▣총학생회지원비</t>
  </si>
  <si>
    <t>학생대표 지도간담회</t>
  </si>
  <si>
    <t>▣학생식대</t>
  </si>
  <si>
    <t>우수동아리 활동지원비</t>
  </si>
  <si>
    <t>동아리 발표행사 지원비</t>
  </si>
  <si>
    <t>▣동아리지원비</t>
  </si>
  <si>
    <t>특강 및 문화공연지원비</t>
  </si>
  <si>
    <t>▣학생행사지원비</t>
  </si>
  <si>
    <t>의약품 및 의료소모품 구입</t>
  </si>
  <si>
    <t>▣보건소운영비</t>
  </si>
  <si>
    <t>대학원생 논문 심사료</t>
  </si>
  <si>
    <t>▣논문심사료</t>
  </si>
  <si>
    <t>수업에 소요되는 제반 실습경비</t>
  </si>
  <si>
    <t>▣실험실습비</t>
  </si>
  <si>
    <t>▣대학원학비감면</t>
  </si>
  <si>
    <t>천태금강장학금(70%)</t>
  </si>
  <si>
    <t>천태금강장학금(100%)</t>
  </si>
  <si>
    <t>▣학부학비감면</t>
  </si>
  <si>
    <t>전교수석 입학금 감면</t>
  </si>
  <si>
    <t>▣신입생학비감면</t>
  </si>
  <si>
    <t>▣국가근로장학금</t>
  </si>
  <si>
    <t>▣봉사장학금</t>
  </si>
  <si>
    <t>공로장학금(학생자치회대표)</t>
  </si>
  <si>
    <t>▣학생회장학금</t>
  </si>
  <si>
    <t>기숙사 사생층장 장학금</t>
  </si>
  <si>
    <t>▣사생장학금</t>
  </si>
  <si>
    <t>외국인학생장학금(종단초청자)</t>
  </si>
  <si>
    <t>▣외국인학생장학금</t>
  </si>
  <si>
    <t>보훈장학금</t>
  </si>
  <si>
    <t>▣외부장학금</t>
  </si>
  <si>
    <t>▣근로장학금</t>
  </si>
  <si>
    <t>수능성적우수장학금(도서구입비)</t>
  </si>
  <si>
    <t>▣수능성적우수장학금</t>
  </si>
  <si>
    <t>학업최우수장학금(도서구입비)</t>
  </si>
  <si>
    <t>▣학업최우수장학금</t>
  </si>
  <si>
    <t>전교수석장학금(도서구입비)</t>
  </si>
  <si>
    <t>▣수석입학장학금</t>
  </si>
  <si>
    <t>▣연구소운영지원비</t>
  </si>
  <si>
    <t>▣학술지원비</t>
  </si>
  <si>
    <t>학술 저서 발간 지원비</t>
  </si>
  <si>
    <t>외부연구과제 응모 지원비</t>
  </si>
  <si>
    <t>▣연구활성화지원비</t>
  </si>
  <si>
    <t>▣기존교원교비연구비</t>
  </si>
  <si>
    <t>▣학술연구비</t>
  </si>
  <si>
    <t>▣기타운영비</t>
  </si>
  <si>
    <t>▣교직원채용경비</t>
  </si>
  <si>
    <t>200,000원*1회</t>
  </si>
  <si>
    <t>▣부처님오신날행사비</t>
  </si>
  <si>
    <t>▣지관전일반운영경비</t>
  </si>
  <si>
    <t>▣법회경비</t>
  </si>
  <si>
    <t>국내교류협력을 위한 제경비</t>
  </si>
  <si>
    <t>국제교류협력을 위한 제경비</t>
  </si>
  <si>
    <t>▣교류협력경비</t>
  </si>
  <si>
    <t>▣일반행사비</t>
  </si>
  <si>
    <t>300,000원*1식</t>
  </si>
  <si>
    <t>예비비</t>
  </si>
  <si>
    <t>행사용품비(흰장갑,방명록)</t>
  </si>
  <si>
    <t>행사용품비(꽃수반,코사지)</t>
  </si>
  <si>
    <t>우수졸업자 시상품(전교수석 및 전공별수석)</t>
  </si>
  <si>
    <t>▣졸업행사비</t>
  </si>
  <si>
    <t>▣입학행사비</t>
  </si>
  <si>
    <t>대학평의원회 회의비</t>
  </si>
  <si>
    <t>▣회 의 비</t>
  </si>
  <si>
    <t>사진재료 구입 및 인화비</t>
  </si>
  <si>
    <t>▣기타홍보비</t>
  </si>
  <si>
    <t>기념품-학생용</t>
  </si>
  <si>
    <t>기념품-일반용</t>
  </si>
  <si>
    <t>기념품-귀빈용</t>
  </si>
  <si>
    <t>▣기념품제작비</t>
  </si>
  <si>
    <t>국문브로슈어</t>
  </si>
  <si>
    <t>▣홍보물제작비</t>
  </si>
  <si>
    <t>배치기준표 광고</t>
  </si>
  <si>
    <t>EBS 수능교재 광고</t>
  </si>
  <si>
    <t>▣입시홍보비</t>
  </si>
  <si>
    <t>▣광고비</t>
  </si>
  <si>
    <t>▣기타업무추진비</t>
  </si>
  <si>
    <t>기숙사 업무추진비</t>
  </si>
  <si>
    <t>총장 업무추진비</t>
  </si>
  <si>
    <t>▣일반업무추진비</t>
  </si>
  <si>
    <t>100,000원*1회</t>
  </si>
  <si>
    <t>300,000원*1회</t>
  </si>
  <si>
    <t>▣법정교육비</t>
  </si>
  <si>
    <t>▣교내교육비</t>
  </si>
  <si>
    <t>직무능력 향상을 위한 교육 참가비</t>
  </si>
  <si>
    <t>▣외부교육비</t>
  </si>
  <si>
    <t>공상자 치료비</t>
  </si>
  <si>
    <t>모범 교직원 포상비</t>
  </si>
  <si>
    <t>▣일반복리후생비</t>
  </si>
  <si>
    <t>교직원 경조사 및 위로금</t>
  </si>
  <si>
    <t>▣경조비</t>
  </si>
  <si>
    <t>시설관리팀 안전화</t>
  </si>
  <si>
    <t>시설관리팀 동하복</t>
  </si>
  <si>
    <t>▣피복비</t>
  </si>
  <si>
    <t>경영지원팀 부서운영비</t>
  </si>
  <si>
    <t>비서실 부서운영비</t>
  </si>
  <si>
    <t>관리운영팀 부서운영비</t>
  </si>
  <si>
    <t>시설관리팀 부서운영비</t>
  </si>
  <si>
    <t>▣부서운영비</t>
  </si>
  <si>
    <t>금융기관 타행 및 외환입출금 수수료</t>
  </si>
  <si>
    <t>▣기타지급수수료</t>
  </si>
  <si>
    <t>▣서류발급수수료</t>
  </si>
  <si>
    <t>100,000원*1식</t>
  </si>
  <si>
    <t>150,000원*1식</t>
  </si>
  <si>
    <t>36,000원*1회</t>
  </si>
  <si>
    <t>위험물 안전관리자 연회비</t>
  </si>
  <si>
    <t>국내학회비</t>
  </si>
  <si>
    <t>공공기관 방화관리자 연회비</t>
  </si>
  <si>
    <t>학위논문공동활용협의회 연회비</t>
  </si>
  <si>
    <t>상월단체장 협의회 연회비</t>
  </si>
  <si>
    <t>한국불교학도서관협의회 연회비</t>
  </si>
  <si>
    <t>전력기술인 연회비</t>
  </si>
  <si>
    <t>한국대학교육협의회 연회비</t>
  </si>
  <si>
    <t>대전충청지역대학홍보협의회</t>
  </si>
  <si>
    <t>400,000원*1회</t>
  </si>
  <si>
    <t>전국대학교 시설관리자 연회비</t>
  </si>
  <si>
    <t>전국사립대학 재정관리자 협의회 연회비</t>
  </si>
  <si>
    <t>전국대학교 생활관 협의회 연회비</t>
  </si>
  <si>
    <t>500,000원*1회</t>
  </si>
  <si>
    <t>대전/충남지역대학교 교무처장협의회</t>
  </si>
  <si>
    <t>한국도서관협회 연회비</t>
  </si>
  <si>
    <t>▣협회연회비</t>
  </si>
  <si>
    <t>30,000원*년1회</t>
  </si>
  <si>
    <t>시설물분환경개선부담금</t>
  </si>
  <si>
    <t>▣세금</t>
  </si>
  <si>
    <t>무전기 전파 사용료</t>
  </si>
  <si>
    <t>▣기타통신비</t>
  </si>
  <si>
    <t>▣수신료</t>
  </si>
  <si>
    <t>▣우편택배비</t>
  </si>
  <si>
    <t>▣전용회선료</t>
  </si>
  <si>
    <t>교내전화요금</t>
  </si>
  <si>
    <t>▣전화료</t>
  </si>
  <si>
    <t>공관 심야전력</t>
  </si>
  <si>
    <t>공관 주택용</t>
  </si>
  <si>
    <t>도서관 산업용</t>
  </si>
  <si>
    <t>도서관 심야전력(을)</t>
  </si>
  <si>
    <t>도서관 교육용</t>
  </si>
  <si>
    <t>기숙사 산업용</t>
  </si>
  <si>
    <t>기숙사 심야전력(갑)</t>
  </si>
  <si>
    <t>기숙사 교육용</t>
  </si>
  <si>
    <t>본관동 산업용</t>
  </si>
  <si>
    <t>▣전기료</t>
  </si>
  <si>
    <t>▣난 방 비</t>
  </si>
  <si>
    <t>다이어리 제작비</t>
  </si>
  <si>
    <t>보건교육, 양성평등교육자료 제작</t>
  </si>
  <si>
    <t>▣기타인쇄출판비</t>
  </si>
  <si>
    <t>각종 교육자료 복사 및 제본비</t>
  </si>
  <si>
    <t>법령집 추록분</t>
  </si>
  <si>
    <t>▣복사및제본비</t>
  </si>
  <si>
    <t>▣행정양식인쇄비</t>
  </si>
  <si>
    <t>기타 플랜카드 제작비</t>
  </si>
  <si>
    <t>10,000원*12월</t>
  </si>
  <si>
    <t>▣기타소모품비</t>
  </si>
  <si>
    <t>도서관 정리용품 구입비</t>
  </si>
  <si>
    <t>▣도서정리용품비</t>
  </si>
  <si>
    <t>▣정기간행물구독료</t>
  </si>
  <si>
    <t>▣전산전문소모품비</t>
  </si>
  <si>
    <t>▣사무용소모품비</t>
  </si>
  <si>
    <t>▣기타차량유지비</t>
  </si>
  <si>
    <t>▣자기부담금</t>
  </si>
  <si>
    <t>▣세차비</t>
  </si>
  <si>
    <t>▣차량소모품비</t>
  </si>
  <si>
    <t>▣차량수리비</t>
  </si>
  <si>
    <t>▣차량유류비</t>
  </si>
  <si>
    <t>▣기타여비교통비</t>
  </si>
  <si>
    <t>▣시내교통비</t>
  </si>
  <si>
    <t>국제교류협력 업무 추진을 위한 제출장비</t>
  </si>
  <si>
    <t>▣국외일반출장비</t>
  </si>
  <si>
    <t>직무능력 향상을 위한 교육참가 출장비</t>
  </si>
  <si>
    <t>▣국내교육출장비</t>
  </si>
  <si>
    <t xml:space="preserve">국내출장숙식비, 관용차량 고속도로통행료 및 주차비 </t>
  </si>
  <si>
    <t>▣국내일반출장비</t>
  </si>
  <si>
    <t>기타 청소용품 구입비</t>
  </si>
  <si>
    <t>교내 화장실 화장지 구입비</t>
  </si>
  <si>
    <t>교내 쓰레기 종량봉투 구입비</t>
  </si>
  <si>
    <t>▣청소비품구입비</t>
  </si>
  <si>
    <t>▣안내판설치보수료</t>
  </si>
  <si>
    <t>▣복사기임대료</t>
  </si>
  <si>
    <t>▣정수기임대료</t>
  </si>
  <si>
    <t>MS 제품군 CA 라이센스 비용</t>
  </si>
  <si>
    <t>▣S/W라이센스비용</t>
  </si>
  <si>
    <t>회계관계직원 보증보험</t>
  </si>
  <si>
    <t>▣기타보험료</t>
  </si>
  <si>
    <t>가스사고 배상 책임보험료</t>
  </si>
  <si>
    <t>▣책임보험료</t>
  </si>
  <si>
    <t>▣차량보험료</t>
  </si>
  <si>
    <t>▣기타시설용역비</t>
  </si>
  <si>
    <t>소방시설종합정밀점검료</t>
  </si>
  <si>
    <t>오수처리시설분뇨수거료</t>
  </si>
  <si>
    <t>▣법정사항검사용역비</t>
  </si>
  <si>
    <t>오수처리관리용역비</t>
  </si>
  <si>
    <t>▣오수처리장관리용역비</t>
  </si>
  <si>
    <t>▣방역소독용역비</t>
  </si>
  <si>
    <t>승강기유지관리비</t>
  </si>
  <si>
    <t>▣경비용역비</t>
  </si>
  <si>
    <t>청소용역비</t>
  </si>
  <si>
    <t>▣청소용역비</t>
  </si>
  <si>
    <t>조경약재비품</t>
  </si>
  <si>
    <t>▣조경약재구입비</t>
  </si>
  <si>
    <t>▣조경자재구입비</t>
  </si>
  <si>
    <t>교내잡초제거</t>
  </si>
  <si>
    <t>교내예초작업</t>
  </si>
  <si>
    <t>교내조경공사</t>
  </si>
  <si>
    <t>▣조경노임</t>
  </si>
  <si>
    <t>체육시설물 보수 및 보강작업</t>
  </si>
  <si>
    <t>▣체육시설물유지관리비</t>
  </si>
  <si>
    <t>조경구축물 및 보강유지보수작업</t>
  </si>
  <si>
    <t>조경소모품비</t>
  </si>
  <si>
    <t>조경기계 유류비</t>
  </si>
  <si>
    <t>교내조경 시비작업</t>
  </si>
  <si>
    <t>교내수목이식 및 부대공사비</t>
  </si>
  <si>
    <t>▣조경관리비</t>
  </si>
  <si>
    <t>▣집기비품류수리비</t>
  </si>
  <si>
    <t>▣공구류수리비</t>
  </si>
  <si>
    <t>▣기계기구류수리비</t>
  </si>
  <si>
    <t>컴퓨터류 수리비</t>
  </si>
  <si>
    <t>▣전산장비류수리비</t>
  </si>
  <si>
    <t>▣정수기유지보수비</t>
  </si>
  <si>
    <t>네트웍 유지보수 계약비</t>
  </si>
  <si>
    <t>시스템류 유지보수 계약비</t>
  </si>
  <si>
    <t>컴퓨터류 유지보수 계약비</t>
  </si>
  <si>
    <t>▣유지보수계약비</t>
  </si>
  <si>
    <t>▣통신분야관리비</t>
  </si>
  <si>
    <t>기계설비보수공사</t>
  </si>
  <si>
    <t>▣설비분야관리비</t>
  </si>
  <si>
    <t>건축물 각종 보수공사</t>
  </si>
  <si>
    <t>▣건축분야관리비</t>
  </si>
  <si>
    <t>▣전기분야관리비</t>
  </si>
  <si>
    <t>▣직원퇴직금</t>
  </si>
  <si>
    <t>▣기타일용직노임</t>
  </si>
  <si>
    <t>계약직원 고용보험 법정부담금</t>
  </si>
  <si>
    <t>▣계약직원고용보험료</t>
  </si>
  <si>
    <t>계약직원 산재보험 법정부담금</t>
  </si>
  <si>
    <t>▣계약직원산재보험료</t>
  </si>
  <si>
    <t>계약직원 건강보험 법정부담금</t>
  </si>
  <si>
    <t>▣계약직원건강보험료</t>
  </si>
  <si>
    <t>계약직원 국민연금 법정부담금</t>
  </si>
  <si>
    <t>▣계약직원국민연금</t>
  </si>
  <si>
    <t>직원 건강보험 법정부담금</t>
  </si>
  <si>
    <t>▣직원건강보험료</t>
  </si>
  <si>
    <t>직원 사학연금 법정부담금</t>
  </si>
  <si>
    <t>▣직원사학연금</t>
  </si>
  <si>
    <t>자녀학비보조수당</t>
  </si>
  <si>
    <t>직원 장기근속수당</t>
  </si>
  <si>
    <t>직원 책임수당(전산,출납,방화,시설관리자수당)</t>
  </si>
  <si>
    <t>▣직원제수당</t>
  </si>
  <si>
    <t>총장 상여금</t>
  </si>
  <si>
    <t>▣직원상여금</t>
  </si>
  <si>
    <t>직원급여(기존)</t>
  </si>
  <si>
    <t>총장급여(본봉,연구비,학생지도비)</t>
  </si>
  <si>
    <t>▣직원급여</t>
  </si>
  <si>
    <t>▣조교인건비</t>
  </si>
  <si>
    <t>▣교원퇴직금</t>
  </si>
  <si>
    <t>▣특별강의료</t>
  </si>
  <si>
    <t>어학원 시간강의료</t>
  </si>
  <si>
    <t>▣어학원시간강사강의료</t>
  </si>
  <si>
    <t>▣시간강사출강료</t>
  </si>
  <si>
    <t>학기중 시간강의료(C급)</t>
  </si>
  <si>
    <t>학기중 시간강의료(B급)</t>
  </si>
  <si>
    <t>학기중 시간강의료(A급)</t>
  </si>
  <si>
    <t>▣시간강사강의료</t>
  </si>
  <si>
    <t>▣교원건강보험료</t>
  </si>
  <si>
    <t>▣교원사학연금</t>
  </si>
  <si>
    <t>장기근속수당</t>
  </si>
  <si>
    <t>일반전임교원 초과강의료</t>
  </si>
  <si>
    <t>▣교원제수당</t>
  </si>
  <si>
    <t>일반전임교원 상여금(기존)</t>
  </si>
  <si>
    <t>▣교원상여금</t>
  </si>
  <si>
    <t>▣강의전담교원급여</t>
  </si>
  <si>
    <t>일반전임교원 학생지도비(기존)</t>
  </si>
  <si>
    <t>일반전임교원 연구비(기존)</t>
  </si>
  <si>
    <t>일반전임교원 본봉(기존)</t>
  </si>
  <si>
    <t>▣일반교원급여</t>
  </si>
  <si>
    <t>1200
투자와기타</t>
    <phoneticPr fontId="2" type="noConversion"/>
  </si>
  <si>
    <t>자산지출</t>
    <phoneticPr fontId="2" type="noConversion"/>
  </si>
  <si>
    <t>5218 등록금회계전입금</t>
    <phoneticPr fontId="15" type="noConversion"/>
  </si>
  <si>
    <t>1250
원금보존기금적립</t>
    <phoneticPr fontId="2" type="noConversion"/>
  </si>
  <si>
    <t>1260
임의기금적립</t>
    <phoneticPr fontId="2" type="noConversion"/>
  </si>
  <si>
    <t>1266 임의기타기금적립</t>
    <phoneticPr fontId="2" type="noConversion"/>
  </si>
  <si>
    <t>등록금회계</t>
    <phoneticPr fontId="1" type="noConversion"/>
  </si>
  <si>
    <t>내부거래
제거</t>
    <phoneticPr fontId="1" type="noConversion"/>
  </si>
  <si>
    <t>합계(A)</t>
    <phoneticPr fontId="1" type="noConversion"/>
  </si>
  <si>
    <t>합계(B)</t>
    <phoneticPr fontId="1" type="noConversion"/>
  </si>
  <si>
    <t>산  출  근  거</t>
    <phoneticPr fontId="2" type="noConversion"/>
  </si>
  <si>
    <t>강의전담교원 인건비</t>
  </si>
  <si>
    <t>강의전담교원 급량비</t>
  </si>
  <si>
    <t>▣시간강사산재보험료</t>
  </si>
  <si>
    <t>▣시간강사고용보험료</t>
  </si>
  <si>
    <t>▣시간강사건강보험료</t>
  </si>
  <si>
    <t>▣시간강사국민연금</t>
  </si>
  <si>
    <t>시간강사 출강료(충남권)</t>
  </si>
  <si>
    <t>시간강사 출강료(타지역)</t>
  </si>
  <si>
    <t>수업관련 특별강의료 지원</t>
  </si>
  <si>
    <t>조교 인건비(기존)</t>
  </si>
  <si>
    <t>직원 사학연금 재해보상 법정부담금</t>
  </si>
  <si>
    <t>계약직원 인건비(신입)</t>
  </si>
  <si>
    <t>무기계약직원 인건비(기존)</t>
  </si>
  <si>
    <t>영상/음향장비</t>
  </si>
  <si>
    <t>전산 공구 수리비</t>
  </si>
  <si>
    <t>교내화단에 꽃 식재</t>
  </si>
  <si>
    <t>한컴오피스 라이센스 비용</t>
  </si>
  <si>
    <t>도로표지판 보수비</t>
  </si>
  <si>
    <t>개별부서 일반출장비</t>
  </si>
  <si>
    <t>입시관련 고교홍보방문(수시,정시)출장비</t>
  </si>
  <si>
    <t>교직원 해외업무시 출장비</t>
  </si>
  <si>
    <t>학교전체 복사기토너 구입비</t>
  </si>
  <si>
    <t>학교전체팩스토너 구입비</t>
  </si>
  <si>
    <t>자산관리용 바코드 라벨용지 및 리본구입비</t>
  </si>
  <si>
    <t>일반사무용 소모품비</t>
  </si>
  <si>
    <t>각부서별로구독하는 신문,잡지등의 구독료</t>
  </si>
  <si>
    <t xml:space="preserve">세탁실 세제구입 </t>
  </si>
  <si>
    <t>A4규격 편지봉투 제작비</t>
  </si>
  <si>
    <t>각종 고무인 제작비</t>
  </si>
  <si>
    <t>20,000원*10종</t>
  </si>
  <si>
    <t>전표 제본용 소모품비</t>
  </si>
  <si>
    <t>10,000원*12개월</t>
  </si>
  <si>
    <t>본관동 교육용</t>
  </si>
  <si>
    <t>본관동 심야전력(을)</t>
  </si>
  <si>
    <t>국내택배 및 우편물발송시 요금</t>
  </si>
  <si>
    <t>해외(EMS)우편물발송시 요금</t>
  </si>
  <si>
    <t>위성방송 수신료</t>
  </si>
  <si>
    <t>유선방송 수신료</t>
  </si>
  <si>
    <t>10,000원*4개월</t>
  </si>
  <si>
    <t>교육전산망 연회비</t>
  </si>
  <si>
    <t>대한간호협회, 대학보건소협회, 대학내성폭력상담실무자 협의회 연회비</t>
  </si>
  <si>
    <t>한국대학홍보협의회</t>
  </si>
  <si>
    <t>대전,충남전산인 협의회비</t>
  </si>
  <si>
    <t>전국취업팀(과)장 협의회</t>
  </si>
  <si>
    <t>대전충청지역대학도서관협의회 연회비</t>
  </si>
  <si>
    <t>금융기관 및 기타 관련서류 발급 수수료</t>
  </si>
  <si>
    <t xml:space="preserve">기숙사 부서운영비 </t>
  </si>
  <si>
    <t>명절(설날, 중추절) 내외부자 선물 지급비</t>
  </si>
  <si>
    <t>용역직원, 야근자, 내방객 식대지원</t>
  </si>
  <si>
    <t>교직원 워크숍 경비</t>
  </si>
  <si>
    <t>법정교육 참가비</t>
  </si>
  <si>
    <t>기증도서 확보 제비용 및 기타(운송비, 식대, 감사패 등)</t>
  </si>
  <si>
    <t>홍보인쇄물 고교 서가 배포</t>
  </si>
  <si>
    <t>온라인 뉴스저작권 구입</t>
  </si>
  <si>
    <t>현수막제작비</t>
  </si>
  <si>
    <t>초청장제작비</t>
  </si>
  <si>
    <t>2,000원*100부</t>
  </si>
  <si>
    <t>안내장제작비</t>
  </si>
  <si>
    <t>3,000원*400부</t>
  </si>
  <si>
    <t>행사용품비(꽃수반, 코사지)</t>
  </si>
  <si>
    <t>행사용품비(흰장갑,방명록등)</t>
  </si>
  <si>
    <t>행사용품비(다과류)</t>
  </si>
  <si>
    <t>탑등 설치 크레인 임대료</t>
  </si>
  <si>
    <t>논문게재료 지원비</t>
  </si>
  <si>
    <t>▣기타연구관리비</t>
  </si>
  <si>
    <t>외부장학수여자</t>
  </si>
  <si>
    <t>국가근로장학금(정부지원금)</t>
  </si>
  <si>
    <t>전문가 초청강의(양성평등관련)</t>
  </si>
  <si>
    <t>건강자료, 교육관련용품 구매</t>
  </si>
  <si>
    <t>신입생오리엔테이션 경비</t>
  </si>
  <si>
    <t>신입생환영회 및 종강모임</t>
  </si>
  <si>
    <t>외부차량을 이용한 외국인학생 수송 지원비</t>
  </si>
  <si>
    <t>졸업앨범 구입비</t>
  </si>
  <si>
    <t>모집요강 인쇄비(대학)</t>
  </si>
  <si>
    <t>수능성적 온라인 수신료</t>
  </si>
  <si>
    <t>학교전체 예비비</t>
  </si>
  <si>
    <t>국내외 정기간행물 구독료(신문 구독 포함)</t>
  </si>
  <si>
    <t>국내 학술 DB 구독</t>
  </si>
  <si>
    <t>5218 등록금회계
전입금</t>
    <phoneticPr fontId="15" type="noConversion"/>
  </si>
  <si>
    <t>1200 투자와기타자산지출</t>
    <phoneticPr fontId="2" type="noConversion"/>
  </si>
  <si>
    <t xml:space="preserve">1262 임의연구
기금적립
</t>
    <phoneticPr fontId="2" type="noConversion"/>
  </si>
  <si>
    <t xml:space="preserve">1263 임의건축
기금적립
</t>
    <phoneticPr fontId="2" type="noConversion"/>
  </si>
  <si>
    <t xml:space="preserve">1264 임의장학
기금적립
</t>
    <phoneticPr fontId="2" type="noConversion"/>
  </si>
  <si>
    <t>1265 임의퇴직
기금적립</t>
    <phoneticPr fontId="2" type="noConversion"/>
  </si>
  <si>
    <t xml:space="preserve">1266 임의기타
기금적립
</t>
    <phoneticPr fontId="2" type="noConversion"/>
  </si>
  <si>
    <t>불교문화연구소</t>
  </si>
  <si>
    <t>기획관리처장 업무추진비</t>
  </si>
  <si>
    <t>경영지원팀 업무추진비</t>
  </si>
  <si>
    <t>불교문화연구소 업무추진비</t>
  </si>
  <si>
    <t>일반전임교원 자녀학비조금(기존)</t>
  </si>
  <si>
    <t>강의전담교원 초과강의료(라인정)</t>
  </si>
  <si>
    <t>▣계절학기수강료</t>
    <phoneticPr fontId="1" type="noConversion"/>
  </si>
  <si>
    <t>계절학기 수강료</t>
    <phoneticPr fontId="1" type="noConversion"/>
  </si>
  <si>
    <t>▣논문심사료수입</t>
    <phoneticPr fontId="1" type="noConversion"/>
  </si>
  <si>
    <t>논문심사료 수입</t>
    <phoneticPr fontId="1" type="noConversion"/>
  </si>
  <si>
    <t xml:space="preserve">          1. 수입자금예산</t>
    <phoneticPr fontId="2" type="noConversion"/>
  </si>
  <si>
    <t xml:space="preserve">                                                       수입  (   교비   )</t>
    <phoneticPr fontId="15" type="noConversion"/>
  </si>
  <si>
    <t xml:space="preserve">                                                       지출  (   교비   )</t>
    <phoneticPr fontId="15" type="noConversion"/>
  </si>
  <si>
    <t>산출근거</t>
    <phoneticPr fontId="1" type="noConversion"/>
  </si>
  <si>
    <t>4600
예비비</t>
    <phoneticPr fontId="2" type="noConversion"/>
  </si>
  <si>
    <t>4610
예비비</t>
    <phoneticPr fontId="2" type="noConversion"/>
  </si>
  <si>
    <t>4611
예비비</t>
    <phoneticPr fontId="2" type="noConversion"/>
  </si>
  <si>
    <t>1300 고정자산매입지출</t>
    <phoneticPr fontId="2" type="noConversion"/>
  </si>
  <si>
    <t>1310 유형고정자산매입지출</t>
    <phoneticPr fontId="2" type="noConversion"/>
  </si>
  <si>
    <t>1314
기계·기구매입비</t>
    <phoneticPr fontId="2" type="noConversion"/>
  </si>
  <si>
    <t>1315
집기비품매입비</t>
    <phoneticPr fontId="2" type="noConversion"/>
  </si>
  <si>
    <t>1317
도서구입비</t>
    <phoneticPr fontId="2" type="noConversion"/>
  </si>
  <si>
    <t>1319
건설가계정</t>
    <phoneticPr fontId="2" type="noConversion"/>
  </si>
  <si>
    <t>미사용차기이월자금</t>
    <phoneticPr fontId="2" type="noConversion"/>
  </si>
  <si>
    <t>자 금 지 출 총 계</t>
    <phoneticPr fontId="2" type="noConversion"/>
  </si>
  <si>
    <t>(단위 : 천원)</t>
    <phoneticPr fontId="1" type="noConversion"/>
  </si>
  <si>
    <t>증감
(A-B)</t>
    <phoneticPr fontId="2" type="noConversion"/>
  </si>
  <si>
    <t>5100
등록금수입</t>
    <phoneticPr fontId="15" type="noConversion"/>
  </si>
  <si>
    <t>5110
등록금수입</t>
    <phoneticPr fontId="15" type="noConversion"/>
  </si>
  <si>
    <t>5120
수강료수입</t>
    <phoneticPr fontId="15" type="noConversion"/>
  </si>
  <si>
    <t>5121
단기수강료</t>
    <phoneticPr fontId="15" type="noConversion"/>
  </si>
  <si>
    <t>5200
전입및기부수입</t>
    <phoneticPr fontId="15" type="noConversion"/>
  </si>
  <si>
    <t>5210
전입금수입</t>
    <phoneticPr fontId="15" type="noConversion"/>
  </si>
  <si>
    <t>5211
경상비전입금</t>
    <phoneticPr fontId="15" type="noConversion"/>
  </si>
  <si>
    <t>5212
법정부담전입금</t>
    <phoneticPr fontId="15" type="noConversion"/>
  </si>
  <si>
    <t>5213
자산전입금</t>
    <phoneticPr fontId="15" type="noConversion"/>
  </si>
  <si>
    <t>5220
기부금수입</t>
    <phoneticPr fontId="15" type="noConversion"/>
  </si>
  <si>
    <t>5221
일반기부금</t>
    <phoneticPr fontId="15" type="noConversion"/>
  </si>
  <si>
    <t>5222
지정기부금</t>
    <phoneticPr fontId="15" type="noConversion"/>
  </si>
  <si>
    <t>5230
국고보조금</t>
    <phoneticPr fontId="15" type="noConversion"/>
  </si>
  <si>
    <t>5300 
교육부대수입</t>
    <phoneticPr fontId="15" type="noConversion"/>
  </si>
  <si>
    <t>5310
입시수수료수입</t>
    <phoneticPr fontId="15" type="noConversion"/>
  </si>
  <si>
    <t>5312 
수험료</t>
    <phoneticPr fontId="15" type="noConversion"/>
  </si>
  <si>
    <t>5320
증명사용료수입</t>
    <phoneticPr fontId="15" type="noConversion"/>
  </si>
  <si>
    <t>5321
증명료</t>
    <phoneticPr fontId="15" type="noConversion"/>
  </si>
  <si>
    <t>5322
대여료및사용료</t>
    <phoneticPr fontId="15" type="noConversion"/>
  </si>
  <si>
    <t>5400
교육외수입</t>
    <phoneticPr fontId="15" type="noConversion"/>
  </si>
  <si>
    <t>5410
예금이자수입</t>
    <phoneticPr fontId="15" type="noConversion"/>
  </si>
  <si>
    <t>5411
예금이자</t>
    <phoneticPr fontId="15" type="noConversion"/>
  </si>
  <si>
    <t>5420
기타교육외수입</t>
    <phoneticPr fontId="15" type="noConversion"/>
  </si>
  <si>
    <t>5421
잡수입</t>
    <phoneticPr fontId="15" type="noConversion"/>
  </si>
  <si>
    <t>계 정 과 목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</si>
  <si>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</si>
  <si>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</si>
  <si>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</si>
  <si>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4100 
보수</t>
    <phoneticPr fontId="2" type="noConversion"/>
  </si>
  <si>
    <t>4110
교원보수</t>
    <phoneticPr fontId="2" type="noConversion"/>
  </si>
  <si>
    <t>4111
교원급여</t>
    <phoneticPr fontId="2" type="noConversion"/>
  </si>
  <si>
    <t>4112
교원상여금</t>
    <phoneticPr fontId="2" type="noConversion"/>
  </si>
  <si>
    <t>4114
교원법정부담금</t>
    <phoneticPr fontId="2" type="noConversion"/>
  </si>
  <si>
    <t>4115
시간강의료</t>
    <phoneticPr fontId="2" type="noConversion"/>
  </si>
  <si>
    <t>4116
특별강의료</t>
    <phoneticPr fontId="2" type="noConversion"/>
  </si>
  <si>
    <t>4117
교원퇴직금</t>
    <phoneticPr fontId="2" type="noConversion"/>
  </si>
  <si>
    <t>4118
조교인건비</t>
    <phoneticPr fontId="2" type="noConversion"/>
  </si>
  <si>
    <t>4120
직원보수</t>
    <phoneticPr fontId="2" type="noConversion"/>
  </si>
  <si>
    <t>4121
직원급여</t>
    <phoneticPr fontId="2" type="noConversion"/>
  </si>
  <si>
    <t>4122
직원상여금</t>
    <phoneticPr fontId="2" type="noConversion"/>
  </si>
  <si>
    <t>4124
직원법정부담금</t>
    <phoneticPr fontId="2" type="noConversion"/>
  </si>
  <si>
    <t>4125
임시직인건비</t>
    <phoneticPr fontId="2" type="noConversion"/>
  </si>
  <si>
    <t>4126
노임</t>
    <phoneticPr fontId="2" type="noConversion"/>
  </si>
  <si>
    <t>4127
직원퇴직금</t>
    <phoneticPr fontId="2" type="noConversion"/>
  </si>
  <si>
    <t>4200
관리운영비</t>
    <phoneticPr fontId="2" type="noConversion"/>
  </si>
  <si>
    <t>4210
시설관리비</t>
    <phoneticPr fontId="2" type="noConversion"/>
  </si>
  <si>
    <t>4211
건축물관리비</t>
    <phoneticPr fontId="2" type="noConversion"/>
  </si>
  <si>
    <t>4212
장비관리비</t>
    <phoneticPr fontId="2" type="noConversion"/>
  </si>
  <si>
    <t>4213
조경관리비</t>
    <phoneticPr fontId="2" type="noConversion"/>
  </si>
  <si>
    <t>4215
시설용역비</t>
    <phoneticPr fontId="2" type="noConversion"/>
  </si>
  <si>
    <t>4216
보험료</t>
    <phoneticPr fontId="2" type="noConversion"/>
  </si>
  <si>
    <t>4217
리스·임차료</t>
    <phoneticPr fontId="2" type="noConversion"/>
  </si>
  <si>
    <t>4219
기타시설관리비</t>
    <phoneticPr fontId="2" type="noConversion"/>
  </si>
  <si>
    <t>4220
일반관리비</t>
    <phoneticPr fontId="2" type="noConversion"/>
  </si>
  <si>
    <t>4221
여비교통비</t>
    <phoneticPr fontId="2" type="noConversion"/>
  </si>
  <si>
    <t>4222
차량유지비</t>
    <phoneticPr fontId="2" type="noConversion"/>
  </si>
  <si>
    <t>4223
소모품비</t>
    <phoneticPr fontId="2" type="noConversion"/>
  </si>
  <si>
    <t>4224
인쇄출판비</t>
    <phoneticPr fontId="2" type="noConversion"/>
  </si>
  <si>
    <t>4225
난방비</t>
    <phoneticPr fontId="2" type="noConversion"/>
  </si>
  <si>
    <t>4226
전기·수도료</t>
    <phoneticPr fontId="2" type="noConversion"/>
  </si>
  <si>
    <t xml:space="preserve">4227
통신비 </t>
    <phoneticPr fontId="2" type="noConversion"/>
  </si>
  <si>
    <t>4228
제세공과금</t>
    <phoneticPr fontId="2" type="noConversion"/>
  </si>
  <si>
    <t>4229
지급수수료</t>
    <phoneticPr fontId="2" type="noConversion"/>
  </si>
  <si>
    <t>4230
운영비</t>
    <phoneticPr fontId="2" type="noConversion"/>
  </si>
  <si>
    <t>4231
복리후생비</t>
    <phoneticPr fontId="2" type="noConversion"/>
  </si>
  <si>
    <t>4232
교육훈련비</t>
    <phoneticPr fontId="2" type="noConversion"/>
  </si>
  <si>
    <t>4233
일반용역비</t>
    <phoneticPr fontId="2" type="noConversion"/>
  </si>
  <si>
    <t>4234
업무추진비</t>
    <phoneticPr fontId="2" type="noConversion"/>
  </si>
  <si>
    <t>4235
홍보비</t>
    <phoneticPr fontId="2" type="noConversion"/>
  </si>
  <si>
    <t>4236
회의비</t>
    <phoneticPr fontId="2" type="noConversion"/>
  </si>
  <si>
    <t>4237
행사비</t>
    <phoneticPr fontId="2" type="noConversion"/>
  </si>
  <si>
    <t>4238
포교비</t>
    <phoneticPr fontId="2" type="noConversion"/>
  </si>
  <si>
    <t>4239
기타운영비</t>
    <phoneticPr fontId="2" type="noConversion"/>
  </si>
  <si>
    <t>4300
연구·학생경비</t>
    <phoneticPr fontId="2" type="noConversion"/>
  </si>
  <si>
    <t>4310
연구비</t>
    <phoneticPr fontId="2" type="noConversion"/>
  </si>
  <si>
    <t>4311
연구비</t>
    <phoneticPr fontId="2" type="noConversion"/>
  </si>
  <si>
    <t xml:space="preserve">4312
연구관리비 </t>
    <phoneticPr fontId="2" type="noConversion"/>
  </si>
  <si>
    <t>4320
학생경비</t>
    <phoneticPr fontId="2" type="noConversion"/>
  </si>
  <si>
    <t>4323
실험실습비</t>
    <phoneticPr fontId="2" type="noConversion"/>
  </si>
  <si>
    <t>4325
학생지원비</t>
    <phoneticPr fontId="2" type="noConversion"/>
  </si>
  <si>
    <t>4329
기타학생경비</t>
    <phoneticPr fontId="2" type="noConversion"/>
  </si>
  <si>
    <t>4330
입시관리비</t>
    <phoneticPr fontId="2" type="noConversion"/>
  </si>
  <si>
    <t>4332
입시경비</t>
    <phoneticPr fontId="2" type="noConversion"/>
  </si>
  <si>
    <t>4400
교육외비용</t>
    <phoneticPr fontId="2" type="noConversion"/>
  </si>
  <si>
    <t>4420
기타교육외비용</t>
    <phoneticPr fontId="2" type="noConversion"/>
  </si>
  <si>
    <t>4421
잡손실</t>
    <phoneticPr fontId="2" type="noConversion"/>
  </si>
  <si>
    <t>1313
구축물매입비</t>
    <phoneticPr fontId="2" type="noConversion"/>
  </si>
  <si>
    <t>자 금 예 산 서</t>
    <phoneticPr fontId="1" type="noConversion"/>
  </si>
  <si>
    <t>계     정     과     목</t>
  </si>
  <si>
    <t>관</t>
  </si>
  <si>
    <t>항</t>
  </si>
  <si>
    <t>목</t>
  </si>
  <si>
    <t>미사용전기이월자금</t>
  </si>
  <si>
    <t>자 금 수 입 총 계</t>
  </si>
  <si>
    <t>▣학부입학금</t>
  </si>
  <si>
    <t/>
  </si>
  <si>
    <t>학부 신입생 입학금</t>
  </si>
  <si>
    <t>대학원 신입생 입학금</t>
  </si>
  <si>
    <t>▣학부수업료</t>
  </si>
  <si>
    <t>1학년 1학기 수업료</t>
  </si>
  <si>
    <t>1학년 2학기 수업료</t>
  </si>
  <si>
    <t>2학년 1학기 수업료</t>
  </si>
  <si>
    <t>2학년 2학기 수업료</t>
  </si>
  <si>
    <t>3학년 1학기 수업료</t>
  </si>
  <si>
    <t>3학년 2학기 수업료</t>
  </si>
  <si>
    <t>4학년 1학기 수업료</t>
  </si>
  <si>
    <t>4학년 2학기 수업료</t>
  </si>
  <si>
    <t>석사 1학기 수업료</t>
  </si>
  <si>
    <t>석사 2학기 수업료</t>
  </si>
  <si>
    <t>박사 1학기 수업료</t>
  </si>
  <si>
    <t>박사 2학기 수업료</t>
  </si>
  <si>
    <t xml:space="preserve"> </t>
  </si>
  <si>
    <t>동계 일어 및 중국어 집중과정 수강료</t>
  </si>
  <si>
    <t>▣경상비전입금</t>
  </si>
  <si>
    <t>인건비 전입금</t>
  </si>
  <si>
    <t>관리운영비 전입금</t>
  </si>
  <si>
    <t>장학금 등 학생경비 전입금</t>
  </si>
  <si>
    <t>연구비, 입시경비 등 기타 경상비전입금</t>
  </si>
  <si>
    <t>▣법정부담전입금</t>
  </si>
  <si>
    <t>교원법정부담금 전입금</t>
  </si>
  <si>
    <t>직원법정부담금 전입금</t>
  </si>
  <si>
    <t>▣자산전입금</t>
  </si>
  <si>
    <t>고정자산매입을 위한 전입금</t>
  </si>
  <si>
    <t>▣일반기부금</t>
  </si>
  <si>
    <t>학교발전기부금</t>
  </si>
  <si>
    <t>▣지정기부금</t>
  </si>
  <si>
    <t>▣기타보조금</t>
  </si>
  <si>
    <t>▣수 험 료</t>
  </si>
  <si>
    <t>학부 입시전형료 수입</t>
  </si>
  <si>
    <t>▣증 명 료</t>
  </si>
  <si>
    <t>각종 증명서 발급수수료 수입</t>
  </si>
  <si>
    <t>▣세탁실사용료</t>
  </si>
  <si>
    <t>기숙사 세탁기 및 건조기 사용료 수입</t>
  </si>
  <si>
    <t>▣노래방사용료</t>
  </si>
  <si>
    <t>기숙사 노래방 사용료 수입</t>
  </si>
  <si>
    <t>▣프린터사용료</t>
  </si>
  <si>
    <t>프린터 사용료 수입</t>
  </si>
  <si>
    <t>▣기숙사사용료</t>
  </si>
  <si>
    <t>방학중 잔류학생 기숙사 사용료</t>
  </si>
  <si>
    <t>▣기타대여사용료</t>
  </si>
  <si>
    <t>▣예금이자</t>
  </si>
  <si>
    <t>학교 운영자금 이자</t>
  </si>
  <si>
    <t>기금 운영이자</t>
  </si>
  <si>
    <t>▣기타잡수입</t>
  </si>
  <si>
    <t>기숙사 카드키 재발급 수수료</t>
  </si>
  <si>
    <t>(단위 : 천원)</t>
    <phoneticPr fontId="15" type="noConversion"/>
  </si>
  <si>
    <t>5310 
입시수수료수입</t>
    <phoneticPr fontId="15" type="noConversion"/>
  </si>
  <si>
    <r>
      <t>(단위</t>
    </r>
    <r>
      <rPr>
        <sz val="11"/>
        <rFont val="굴림"/>
        <family val="3"/>
        <charset val="129"/>
      </rPr>
      <t xml:space="preserve"> : 천원)</t>
    </r>
    <phoneticPr fontId="11" type="noConversion"/>
  </si>
  <si>
    <t>등록금수입</t>
    <phoneticPr fontId="11" type="noConversion"/>
  </si>
  <si>
    <t>전입금수입</t>
    <phoneticPr fontId="11" type="noConversion"/>
  </si>
  <si>
    <t>기부금수입</t>
    <phoneticPr fontId="11" type="noConversion"/>
  </si>
  <si>
    <t>국고보조금 등</t>
    <phoneticPr fontId="11" type="noConversion"/>
  </si>
  <si>
    <t>교육부대수입</t>
    <phoneticPr fontId="11" type="noConversion"/>
  </si>
  <si>
    <t>교육외수입</t>
    <phoneticPr fontId="11" type="noConversion"/>
  </si>
  <si>
    <t>미사용전기이월자금</t>
    <phoneticPr fontId="11" type="noConversion"/>
  </si>
  <si>
    <t>보수(인건비)</t>
  </si>
  <si>
    <t>관리운영비</t>
  </si>
  <si>
    <t>학생경비</t>
  </si>
  <si>
    <t>예비비</t>
    <phoneticPr fontId="11" type="noConversion"/>
  </si>
  <si>
    <t>미사용차기이월자금</t>
    <phoneticPr fontId="11" type="noConversion"/>
  </si>
  <si>
    <t>5330 기타교육부대수입</t>
    <phoneticPr fontId="1" type="noConversion"/>
  </si>
  <si>
    <t>5331
논문심사료수입</t>
    <phoneticPr fontId="1" type="noConversion"/>
  </si>
  <si>
    <t>4324
논문심사료</t>
    <phoneticPr fontId="2" type="noConversion"/>
  </si>
  <si>
    <t>5330
기타교육부대수입</t>
    <phoneticPr fontId="15" type="noConversion"/>
  </si>
  <si>
    <t>5331
논문심사료수입</t>
    <phoneticPr fontId="15" type="noConversion"/>
  </si>
  <si>
    <t>DVD 외</t>
  </si>
  <si>
    <t>▣비도서자료구입비</t>
  </si>
  <si>
    <t>▣정간물구입비</t>
  </si>
  <si>
    <t>단행본 구입비(양서, 불교관련 서적 포함)</t>
  </si>
  <si>
    <t>▣도서구입비</t>
  </si>
  <si>
    <t>▣일반집기비품매입비</t>
  </si>
  <si>
    <t>▣일반기계기구매입비</t>
  </si>
  <si>
    <t>학교발전기금 적립</t>
  </si>
  <si>
    <t>▣기타기금적립</t>
  </si>
  <si>
    <t>▣예 비 비</t>
  </si>
  <si>
    <t>냉장고 사용료</t>
  </si>
  <si>
    <t>기존교원 교비연구비</t>
  </si>
  <si>
    <t>국제 네트워킹비</t>
  </si>
  <si>
    <t>총학생회 간부수련회 지원</t>
  </si>
  <si>
    <t>당구장 비품구입</t>
  </si>
  <si>
    <t>노래방 비품 구입</t>
  </si>
  <si>
    <t>홈스테이 관련 경비(설날,추석)</t>
  </si>
  <si>
    <t>금강어학원 수료식 기념품</t>
  </si>
  <si>
    <t>권역별 진학지도교사협의회 간담회(기념품 포함)</t>
  </si>
  <si>
    <t>고교방문 입학설명회</t>
  </si>
  <si>
    <t>▣장학기금적립</t>
    <phoneticPr fontId="1" type="noConversion"/>
  </si>
  <si>
    <t>경비소모품  구입비</t>
  </si>
  <si>
    <t>일반전임교원제수당(기존)-급량비,교통보조비,가족수당</t>
  </si>
  <si>
    <t>처장 보직수당</t>
  </si>
  <si>
    <t>27,000원*1시간*15주*2학기</t>
  </si>
  <si>
    <t>5,304,580원*12월</t>
  </si>
  <si>
    <t>총장 보직수당, 팀장 보직수당</t>
  </si>
  <si>
    <t>학생수송용버스 지입료</t>
  </si>
  <si>
    <t>교직원행사시 차량임대료</t>
  </si>
  <si>
    <t>직원 가계비,급식,교통보조금,가족수당,시간외수당,당직수당,연차수당</t>
  </si>
  <si>
    <t>2012대비
차이금액</t>
    <phoneticPr fontId="1" type="noConversion"/>
  </si>
  <si>
    <t>합계</t>
    <phoneticPr fontId="1" type="noConversion"/>
  </si>
  <si>
    <t>100,000원*8회</t>
  </si>
  <si>
    <t>(3명*3인*40,000원)+(2명*5인*60,000원)</t>
  </si>
  <si>
    <t>20,000원*10명*2회</t>
  </si>
  <si>
    <t>50,000원*2회*2학기</t>
  </si>
  <si>
    <t>재학생 모교방문(수시,정시)</t>
  </si>
  <si>
    <t>5232
기타국고지원</t>
    <phoneticPr fontId="15" type="noConversion"/>
  </si>
  <si>
    <t>5233
지방자치단체</t>
    <phoneticPr fontId="15" type="noConversion"/>
  </si>
  <si>
    <t>▣지방자치단체</t>
    <phoneticPr fontId="1" type="noConversion"/>
  </si>
  <si>
    <t>4321
교외장학금</t>
    <phoneticPr fontId="2" type="noConversion"/>
  </si>
  <si>
    <t>4322
교내장학금</t>
    <phoneticPr fontId="2" type="noConversion"/>
  </si>
  <si>
    <t>교육역량강화사업 지원(교과부)</t>
  </si>
  <si>
    <t>국가근로장학금 지원(교과부)</t>
  </si>
  <si>
    <t>국가인문계장학금 지원(교과부)</t>
  </si>
  <si>
    <t>보훈장학금 국가보조금(대전지방보훈청)</t>
  </si>
  <si>
    <t>2011년 결산</t>
    <phoneticPr fontId="1" type="noConversion"/>
  </si>
  <si>
    <t>4128
교육역량직원급여</t>
    <phoneticPr fontId="2" type="noConversion"/>
  </si>
  <si>
    <t xml:space="preserve"> </t>
    <phoneticPr fontId="1" type="noConversion"/>
  </si>
  <si>
    <t xml:space="preserve"> - 기타(학위복 대여 등)</t>
  </si>
  <si>
    <t>▣일반대학원수업료</t>
    <phoneticPr fontId="1" type="noConversion"/>
  </si>
  <si>
    <t>▣일반대학원입학금</t>
    <phoneticPr fontId="1" type="noConversion"/>
  </si>
  <si>
    <t>일반대학원 신입생 입학금</t>
    <phoneticPr fontId="1" type="noConversion"/>
  </si>
  <si>
    <t>서울국제 장학재단 장학금(서울국제학교)</t>
  </si>
  <si>
    <t>1,000,000원*5명</t>
  </si>
  <si>
    <t>5,000,000원*12개월</t>
    <phoneticPr fontId="1" type="noConversion"/>
  </si>
  <si>
    <t>성도관 교육용</t>
    <phoneticPr fontId="1" type="noConversion"/>
  </si>
  <si>
    <r>
      <t>5</t>
    </r>
    <r>
      <rPr>
        <sz val="9"/>
        <color indexed="8"/>
        <rFont val="굴림"/>
        <family val="3"/>
        <charset val="129"/>
      </rPr>
      <t>8</t>
    </r>
    <r>
      <rPr>
        <sz val="9"/>
        <color indexed="8"/>
        <rFont val="굴림"/>
        <family val="3"/>
        <charset val="129"/>
      </rPr>
      <t>0,000원*12개월</t>
    </r>
    <phoneticPr fontId="1" type="noConversion"/>
  </si>
  <si>
    <r>
      <t>5,</t>
    </r>
    <r>
      <rPr>
        <sz val="9"/>
        <color indexed="8"/>
        <rFont val="굴림"/>
        <family val="3"/>
        <charset val="129"/>
      </rPr>
      <t>0</t>
    </r>
    <r>
      <rPr>
        <sz val="9"/>
        <color indexed="8"/>
        <rFont val="굴림"/>
        <family val="3"/>
        <charset val="129"/>
      </rPr>
      <t>00,000원*12개월</t>
    </r>
    <phoneticPr fontId="1" type="noConversion"/>
  </si>
  <si>
    <t>500,000원*2학기</t>
    <phoneticPr fontId="1" type="noConversion"/>
  </si>
  <si>
    <t>400,000원*2명*12월</t>
  </si>
  <si>
    <t>▣초빙교원건강보험</t>
  </si>
  <si>
    <t>초빙교원 건강보험 법정부담금</t>
  </si>
  <si>
    <t>▣초빙교원국민연금</t>
  </si>
  <si>
    <t>초빙교원 국민연금 법정부담금</t>
  </si>
  <si>
    <t>▣초빙교원고용보험료</t>
  </si>
  <si>
    <t>초빙교원 고용보험 법정부담금</t>
  </si>
  <si>
    <t>▣초빙교원산재보험료</t>
  </si>
  <si>
    <t>초빙교원 산재보험 법정부담금</t>
  </si>
  <si>
    <t>▣평생교육원강사강의료</t>
  </si>
  <si>
    <t>평생교육원 시간강의료</t>
  </si>
  <si>
    <t>직원 건강(장기요양) 법정부담금</t>
  </si>
  <si>
    <t>4,800원*2명*12개월</t>
  </si>
  <si>
    <t>1316
차량운반구매입비</t>
    <phoneticPr fontId="2" type="noConversion"/>
  </si>
  <si>
    <t>500,000원*12개월</t>
    <phoneticPr fontId="1" type="noConversion"/>
  </si>
  <si>
    <t>4,000,000원*12개월</t>
    <phoneticPr fontId="1" type="noConversion"/>
  </si>
  <si>
    <t>1316
차량운반구매비</t>
    <phoneticPr fontId="2" type="noConversion"/>
  </si>
  <si>
    <t>1200
투자와기타자산수입</t>
    <phoneticPr fontId="15" type="noConversion"/>
  </si>
  <si>
    <t>1260
임의기금인출수입</t>
    <phoneticPr fontId="15" type="noConversion"/>
  </si>
  <si>
    <t>1266
임의기타기금인출</t>
    <phoneticPr fontId="15" type="noConversion"/>
  </si>
  <si>
    <t>4500
전출금</t>
    <phoneticPr fontId="2" type="noConversion"/>
  </si>
  <si>
    <t>4510
전출금</t>
    <phoneticPr fontId="2" type="noConversion"/>
  </si>
  <si>
    <t>3,300,000원*177명</t>
  </si>
  <si>
    <t>3,300,000원*168명</t>
  </si>
  <si>
    <t>3,300,000원*65명</t>
  </si>
  <si>
    <t>250,000원*10명*3강좌</t>
  </si>
  <si>
    <t>▣어학원수강료</t>
  </si>
  <si>
    <t>금강어학원 자비유학생 수업료</t>
  </si>
  <si>
    <t>▣외국어집중과정수강료</t>
  </si>
  <si>
    <t>하계 영어집중과정 수강료</t>
  </si>
  <si>
    <t>▣영어캠프수강료</t>
  </si>
  <si>
    <t>어린이 영어캠프 프로그램 수강료</t>
  </si>
  <si>
    <t>▣평생교육원수강료</t>
  </si>
  <si>
    <t>평생교육원수강료</t>
  </si>
  <si>
    <t>▣산학협력단전입금</t>
  </si>
  <si>
    <t>국가장학금 Ⅰ</t>
  </si>
  <si>
    <t>60,000,000원*1년</t>
  </si>
  <si>
    <t>일반대학원 입시전형료 수입</t>
  </si>
  <si>
    <t>학기중 기숙사 사용료(신입생 등)</t>
  </si>
  <si>
    <t>교직원 및 대학원생 기숙사 사용료</t>
  </si>
  <si>
    <t>500,000원*8개월</t>
  </si>
  <si>
    <t>구내매점 사용료(전기료, 쓰레기
수거료 등)</t>
  </si>
  <si>
    <t>KT 무선중계기 전력사용료</t>
  </si>
  <si>
    <t>기타잡수입</t>
  </si>
  <si>
    <t>5,000,000원*1식</t>
  </si>
  <si>
    <t>산학협력단전입금</t>
    <phoneticPr fontId="1" type="noConversion"/>
  </si>
  <si>
    <t>▣교육부</t>
    <phoneticPr fontId="1" type="noConversion"/>
  </si>
  <si>
    <t>2014년 본예산</t>
    <phoneticPr fontId="1" type="noConversion"/>
  </si>
  <si>
    <t>교육역량강화사업 지원(교육부)</t>
  </si>
  <si>
    <t>국가근로장학금 지원(교육부)</t>
  </si>
  <si>
    <t>5111
학부입학금</t>
    <phoneticPr fontId="15" type="noConversion"/>
  </si>
  <si>
    <t>5112
대학원입학금</t>
    <phoneticPr fontId="15" type="noConversion"/>
  </si>
  <si>
    <t>5113
학부수업료</t>
    <phoneticPr fontId="15" type="noConversion"/>
  </si>
  <si>
    <t>5114
대학원수업료</t>
    <phoneticPr fontId="15" type="noConversion"/>
  </si>
  <si>
    <t>비등록금회계</t>
    <phoneticPr fontId="1" type="noConversion"/>
  </si>
  <si>
    <t>5240
산학협력단 및 학교기업 전입금</t>
    <phoneticPr fontId="15" type="noConversion"/>
  </si>
  <si>
    <t>5241
산학협력단 전입금</t>
    <phoneticPr fontId="15" type="noConversion"/>
  </si>
  <si>
    <t>비등록금
회계</t>
    <phoneticPr fontId="1" type="noConversion"/>
  </si>
  <si>
    <t>4113
교원각종수당</t>
    <phoneticPr fontId="2" type="noConversion"/>
  </si>
  <si>
    <t>4123
직원각종수당</t>
    <phoneticPr fontId="2" type="noConversion"/>
  </si>
  <si>
    <t>1254원금보존장학기금적립</t>
    <phoneticPr fontId="2" type="noConversion"/>
  </si>
  <si>
    <t>4119
조교퇴직금</t>
    <phoneticPr fontId="2" type="noConversion"/>
  </si>
  <si>
    <t>예산 총괄표</t>
    <phoneticPr fontId="11" type="noConversion"/>
  </si>
  <si>
    <t>구  분</t>
    <phoneticPr fontId="1" type="noConversion"/>
  </si>
  <si>
    <t>관(항) 명</t>
    <phoneticPr fontId="11" type="noConversion"/>
  </si>
  <si>
    <t>등록금회계
(A)</t>
    <phoneticPr fontId="15" type="noConversion"/>
  </si>
  <si>
    <t>내부거래제거
(C)</t>
    <phoneticPr fontId="1" type="noConversion"/>
  </si>
  <si>
    <t>증감
(F=D-E)</t>
    <phoneticPr fontId="2" type="noConversion"/>
  </si>
  <si>
    <t>증감율
(F/E)</t>
    <phoneticPr fontId="1" type="noConversion"/>
  </si>
  <si>
    <t>자
금
수
입</t>
    <phoneticPr fontId="1" type="noConversion"/>
  </si>
  <si>
    <t>자
금
지
출</t>
    <phoneticPr fontId="1" type="noConversion"/>
  </si>
  <si>
    <t>연구비</t>
    <phoneticPr fontId="1" type="noConversion"/>
  </si>
  <si>
    <t>교육외비용</t>
    <phoneticPr fontId="1" type="noConversion"/>
  </si>
  <si>
    <t>전출금</t>
    <phoneticPr fontId="1" type="noConversion"/>
  </si>
  <si>
    <t>투자와기타자산</t>
    <phoneticPr fontId="1" type="noConversion"/>
  </si>
  <si>
    <t>고정자산</t>
    <phoneticPr fontId="11" type="noConversion"/>
  </si>
  <si>
    <t>내부거래제거
(C)</t>
    <phoneticPr fontId="15" type="noConversion"/>
  </si>
  <si>
    <t>증감
(D-E)</t>
    <phoneticPr fontId="15" type="noConversion"/>
  </si>
  <si>
    <t>1200
투자와 기타자산수입</t>
    <phoneticPr fontId="15" type="noConversion"/>
  </si>
  <si>
    <t xml:space="preserve">          2. 지출자금예산</t>
    <phoneticPr fontId="2" type="noConversion"/>
  </si>
  <si>
    <t>(단위:천원)</t>
    <phoneticPr fontId="2" type="noConversion"/>
  </si>
  <si>
    <t>계 정 과 목</t>
    <phoneticPr fontId="2" type="noConversion"/>
  </si>
  <si>
    <t>등록금회계
(A)</t>
    <phoneticPr fontId="15" type="noConversion"/>
  </si>
  <si>
    <t>내부거래제거
(C)</t>
    <phoneticPr fontId="15" type="noConversion"/>
  </si>
  <si>
    <t>증감
(D-E)</t>
    <phoneticPr fontId="15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</si>
  <si>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</si>
  <si>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</si>
  <si>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</si>
  <si>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4100 
보수</t>
    <phoneticPr fontId="2" type="noConversion"/>
  </si>
  <si>
    <t>4110
교원보수</t>
    <phoneticPr fontId="2" type="noConversion"/>
  </si>
  <si>
    <t>4111
교원급여</t>
    <phoneticPr fontId="2" type="noConversion"/>
  </si>
  <si>
    <t>4112
교원상여금</t>
    <phoneticPr fontId="2" type="noConversion"/>
  </si>
  <si>
    <t>4518
등록금회계전출금</t>
    <phoneticPr fontId="2" type="noConversion"/>
  </si>
  <si>
    <t>4519
기금회계전출금</t>
    <phoneticPr fontId="2" type="noConversion"/>
  </si>
  <si>
    <t>1240
기타자산지출</t>
    <phoneticPr fontId="2" type="noConversion"/>
  </si>
  <si>
    <t xml:space="preserve">1242 임차보증금지출
</t>
    <phoneticPr fontId="2" type="noConversion"/>
  </si>
  <si>
    <t xml:space="preserve">1252 원금보존
연구기금적립
</t>
  </si>
  <si>
    <t xml:space="preserve">1253 원금보존
건축기금적립
</t>
  </si>
  <si>
    <t xml:space="preserve">1254 원금보존
장학기금적립
</t>
  </si>
  <si>
    <t xml:space="preserve">1255 원금보존
기타기금적립
</t>
  </si>
  <si>
    <t>비등록금회계
(B)</t>
    <phoneticPr fontId="15" type="noConversion"/>
  </si>
  <si>
    <t>비등록회계
(B)</t>
    <phoneticPr fontId="1" type="noConversion"/>
  </si>
  <si>
    <t>5111
학부입학금</t>
  </si>
  <si>
    <t>5112
대학원입학금</t>
  </si>
  <si>
    <t>5113
학부수업료</t>
  </si>
  <si>
    <t>5114
대학원수업료</t>
  </si>
  <si>
    <t>5240
산학협력단 및 학교기업전입금</t>
  </si>
  <si>
    <t>5241
산학협력단전입금</t>
  </si>
  <si>
    <t>비등록금회계
(B)</t>
    <phoneticPr fontId="15" type="noConversion"/>
  </si>
  <si>
    <t>1253 원금보존건축기금적립</t>
  </si>
  <si>
    <t>1254원금보존장학기금적립</t>
  </si>
  <si>
    <t>입시관리비</t>
    <phoneticPr fontId="1" type="noConversion"/>
  </si>
  <si>
    <t>2015년 본예산</t>
    <phoneticPr fontId="1" type="noConversion"/>
  </si>
  <si>
    <t>978,000원*177명</t>
  </si>
  <si>
    <t>1,000,000원*25명</t>
  </si>
  <si>
    <t>3,300,000원*149명</t>
  </si>
  <si>
    <t>3,300,000원*134명</t>
  </si>
  <si>
    <t>3,300,000원*93명</t>
  </si>
  <si>
    <t>3,300,000원*89명</t>
  </si>
  <si>
    <t>3,300,000원*68명</t>
  </si>
  <si>
    <t>3,700,000원*20명</t>
  </si>
  <si>
    <t>3,700,000원*5명</t>
  </si>
  <si>
    <t>1,500,000원*1명*2학기</t>
  </si>
  <si>
    <t>156,000원*25명</t>
  </si>
  <si>
    <t>156,000원*25명*2과정</t>
  </si>
  <si>
    <t>49,000,000원*2학기</t>
  </si>
  <si>
    <t>200,000원*5강좌*15명*2학기</t>
  </si>
  <si>
    <t>120,000,000원*1식</t>
  </si>
  <si>
    <t>3,300,000원*9명*2학기</t>
  </si>
  <si>
    <t>500,000,000원*1식</t>
  </si>
  <si>
    <t>1,650,000원*4명*2학기+500,000원*2명</t>
  </si>
  <si>
    <t>100,000,000원*1식</t>
  </si>
  <si>
    <t>40,000원*300명(수시)+25,000원*300명(정시)</t>
  </si>
  <si>
    <t>50,000*30명</t>
  </si>
  <si>
    <t>1,000원*700통</t>
  </si>
  <si>
    <t>(2,000,000원*8개월)+(500,000원*2개월)</t>
  </si>
  <si>
    <t>650,000원*10개월</t>
  </si>
  <si>
    <t>421,000원*224명*2학기+210,500원*124명*2학기+525,000*40명*2학기(외국인 학기 기숙사)+5,000원*15명*60일*2학기(외국인 방학 기숙사)+5,700,000원*2학기(관리비)+800,000(기타수입)</t>
  </si>
  <si>
    <t>(5,000원*60명*60일)-재학생+(5,000원*50명*60일)-조교 등</t>
  </si>
  <si>
    <t>4,000,000원*12개월</t>
  </si>
  <si>
    <t>1,300,000원*1식</t>
  </si>
  <si>
    <t>100,000원*3명(석사)+200,000*2명(박사)</t>
  </si>
  <si>
    <t>150,000원*1년</t>
  </si>
  <si>
    <t>16,850,000원*1년</t>
  </si>
  <si>
    <t>6,500원*100EA(기존)+11,000원*20EA(신축)</t>
  </si>
  <si>
    <t>240,000원*12개월</t>
  </si>
  <si>
    <t>1,500,000*1년</t>
  </si>
  <si>
    <t>1,000,000원*1식</t>
  </si>
  <si>
    <t>현수막제작 및 게시 대행비</t>
  </si>
  <si>
    <t>아파트게시 대행비</t>
  </si>
  <si>
    <t>1,000,000원*1회*2학기</t>
  </si>
  <si>
    <t>50,000원*26개*2학기</t>
  </si>
  <si>
    <t>1,000,000원*16명</t>
    <phoneticPr fontId="1" type="noConversion"/>
  </si>
  <si>
    <t>(1,200원*160시간*20명*4개월)+(500원*160시간*10명*4개월)</t>
  </si>
  <si>
    <r>
      <t xml:space="preserve">2014년
본예산
</t>
    </r>
    <r>
      <rPr>
        <b/>
        <sz val="10"/>
        <rFont val="굴림"/>
        <family val="3"/>
        <charset val="129"/>
      </rPr>
      <t>세목별 금액</t>
    </r>
    <phoneticPr fontId="1" type="noConversion"/>
  </si>
  <si>
    <t>-</t>
    <phoneticPr fontId="1" type="noConversion"/>
  </si>
  <si>
    <t>700,000원*1회</t>
  </si>
  <si>
    <t>80,000,000원*0.0495</t>
  </si>
  <si>
    <t>2,652,250원*12월</t>
  </si>
  <si>
    <t>(1,110,000원*12월)+(100,000원*6명*12월)</t>
  </si>
  <si>
    <r>
      <t>236</t>
    </r>
    <r>
      <rPr>
        <sz val="9"/>
        <color indexed="8"/>
        <rFont val="굴림"/>
        <family val="3"/>
        <charset val="129"/>
      </rPr>
      <t>,</t>
    </r>
    <r>
      <rPr>
        <sz val="9"/>
        <color indexed="8"/>
        <rFont val="굴림"/>
        <family val="3"/>
        <charset val="129"/>
      </rPr>
      <t>170</t>
    </r>
    <r>
      <rPr>
        <sz val="9"/>
        <color indexed="8"/>
        <rFont val="굴림"/>
        <family val="3"/>
        <charset val="129"/>
      </rPr>
      <t>원*12개월</t>
    </r>
    <phoneticPr fontId="1" type="noConversion"/>
  </si>
  <si>
    <r>
      <rPr>
        <sz val="9"/>
        <color indexed="8"/>
        <rFont val="굴림"/>
        <family val="3"/>
        <charset val="129"/>
      </rPr>
      <t>2</t>
    </r>
    <r>
      <rPr>
        <sz val="9"/>
        <color indexed="8"/>
        <rFont val="굴림"/>
        <family val="3"/>
        <charset val="129"/>
      </rPr>
      <t>00,000원*</t>
    </r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회</t>
    </r>
    <phoneticPr fontId="1" type="noConversion"/>
  </si>
  <si>
    <t>-</t>
    <phoneticPr fontId="1" type="noConversion"/>
  </si>
  <si>
    <t xml:space="preserve">                                                       수입  (   등록금   )</t>
    <phoneticPr fontId="15" type="noConversion"/>
  </si>
  <si>
    <t xml:space="preserve">                                                       수입  (   비등록금   )</t>
    <phoneticPr fontId="15" type="noConversion"/>
  </si>
  <si>
    <t>6,000원*5회</t>
    <phoneticPr fontId="1" type="noConversion"/>
  </si>
  <si>
    <t xml:space="preserve">                                                       지출  (   등록금   )</t>
    <phoneticPr fontId="15" type="noConversion"/>
  </si>
  <si>
    <t>5231
교육부</t>
    <phoneticPr fontId="15" type="noConversion"/>
  </si>
  <si>
    <t xml:space="preserve">                                                       지출  (   비등록금   )</t>
    <phoneticPr fontId="15" type="noConversion"/>
  </si>
  <si>
    <t>2016본예산</t>
    <phoneticPr fontId="15" type="noConversion"/>
  </si>
  <si>
    <t>논문심사료 수입</t>
  </si>
  <si>
    <t>120,000원*3명(석사)+300,000*2명(박사)</t>
  </si>
  <si>
    <t>5339
기타교육외수입</t>
    <phoneticPr fontId="1" type="noConversion"/>
  </si>
  <si>
    <t>산출금액
(2016년 
본예산)</t>
    <phoneticPr fontId="1" type="noConversion"/>
  </si>
  <si>
    <t>938,000원*114명</t>
    <phoneticPr fontId="1" type="noConversion"/>
  </si>
  <si>
    <t>3,282,000원*104명</t>
  </si>
  <si>
    <t>3,282,000원*157명</t>
  </si>
  <si>
    <t>3,282,000원*110명</t>
  </si>
  <si>
    <t>3,282,000원*80명</t>
  </si>
  <si>
    <t>하계 영어집중과정 수강료(교재관련 수입 포함)</t>
  </si>
  <si>
    <t>(78,000원*50명+160,000원*50명)*2학기</t>
  </si>
  <si>
    <t>▣일반대학원수업료</t>
  </si>
  <si>
    <t>3,700,000원*15명</t>
  </si>
  <si>
    <t>3,700,000원*14명</t>
  </si>
  <si>
    <t>65,000,000원*2학기</t>
  </si>
  <si>
    <t>250,000원*2강좌*6명*2학기</t>
  </si>
  <si>
    <t>-910,557,740원*1년</t>
  </si>
  <si>
    <t>2,656,039,640원*1년</t>
  </si>
  <si>
    <t>3,236,047,800원*1년</t>
  </si>
  <si>
    <t>312,225,500원*1년</t>
  </si>
  <si>
    <t>194,890,000원*1년</t>
  </si>
  <si>
    <t>165,504,000원*1년</t>
  </si>
  <si>
    <t>195,850,800원*1년</t>
  </si>
  <si>
    <t>60,000,000원*1식</t>
  </si>
  <si>
    <t>2,000,000원*1식</t>
  </si>
  <si>
    <t>상월농협 장학금</t>
  </si>
  <si>
    <t>1,000,000원*2명</t>
  </si>
  <si>
    <t>사랃드림 장학금(대한 LPG협회)</t>
  </si>
  <si>
    <t>2,000,000원*1명</t>
  </si>
  <si>
    <t>▣교육부</t>
  </si>
  <si>
    <t>220,000,000원*1년</t>
  </si>
  <si>
    <t>국가 인문계100년 장학금(교육부)</t>
  </si>
  <si>
    <t>3,282,000원*6명*2학기</t>
  </si>
  <si>
    <t>300,000,000원*2학기</t>
  </si>
  <si>
    <t>교육기부장학금(청소년교육지원사업)</t>
  </si>
  <si>
    <t>11,400,000원*2학기</t>
  </si>
  <si>
    <t>▣기타국고보조금</t>
  </si>
  <si>
    <t>1,641,000원*4명*2학기</t>
  </si>
  <si>
    <t>산학협력단전입금</t>
  </si>
  <si>
    <t>40,000원*200명(수시)+25,000원*200명(정시)</t>
  </si>
  <si>
    <t>50,000*6명</t>
  </si>
  <si>
    <t>1,000원*600통</t>
  </si>
  <si>
    <t>(2,000,000원*8개월)+(1,000,000원*2개월)</t>
  </si>
  <si>
    <t>500,000원*10개월</t>
  </si>
  <si>
    <t>▣복사기사용료</t>
  </si>
  <si>
    <t>복사기 사용료 수수료 수입</t>
  </si>
  <si>
    <t>3,300,000원*2학기</t>
  </si>
  <si>
    <t>447,000원*295명*2학기+223,500원*83명*2학기(09~11년)+15,000원*5명*2학기(08년 이전)+545,000*30명*2학기(외국인 학기 기숙사)+545,000원*13명*2학기(휴학생)</t>
  </si>
  <si>
    <t>(5,000원*50명*60일*2식)-재학생 및 조교</t>
  </si>
  <si>
    <t>3,300,000원*12개월</t>
  </si>
  <si>
    <t>3,000,000원*1식</t>
  </si>
  <si>
    <t>학교시설 대관료</t>
  </si>
  <si>
    <t>▣논문심사료수입</t>
  </si>
  <si>
    <t>▣식당운영수입</t>
  </si>
  <si>
    <t>급식비(학기중)</t>
  </si>
  <si>
    <t>350명*3,500원*3식*20일*8월</t>
  </si>
  <si>
    <t>급식비(방학중)</t>
  </si>
  <si>
    <t>150명*3,500원*3식*20일*4월</t>
  </si>
  <si>
    <t>외부인 식당운영수입</t>
  </si>
  <si>
    <t>200명*5,000원*3식*25일*2학기</t>
  </si>
  <si>
    <t>등록금예금이자</t>
  </si>
  <si>
    <t>180,000원*1년</t>
  </si>
  <si>
    <t>10,350,000원*1년</t>
  </si>
  <si>
    <t>4,000원*12회</t>
  </si>
  <si>
    <t>6,500원*100EA(기존)+11,000원*50EA(신축)</t>
  </si>
  <si>
    <t>200,000원*12개월</t>
  </si>
  <si>
    <t>400,000*1년</t>
  </si>
  <si>
    <t xml:space="preserve"> - 기타(학위복 대여, 법인카드 캐시백 환급 등)</t>
  </si>
  <si>
    <t>6,629,000원*1식</t>
  </si>
  <si>
    <t>▣미사용전기이월자금</t>
  </si>
  <si>
    <t>220,869,941원*1식</t>
  </si>
  <si>
    <t>계 정 과 목</t>
  </si>
  <si>
    <t>2016 본예산</t>
  </si>
  <si>
    <t>증감
(A-B)</t>
  </si>
  <si>
    <t>2011년 결산</t>
  </si>
  <si>
    <t>산  출  근  거</t>
  </si>
  <si>
    <t>등록금회계</t>
  </si>
  <si>
    <t>비등록
회계</t>
  </si>
  <si>
    <t>내부거래
제거</t>
  </si>
  <si>
    <t>합계(A)</t>
  </si>
  <si>
    <t>비등록금
회계</t>
  </si>
  <si>
    <t>합계(B)</t>
  </si>
  <si>
    <t>합계</t>
  </si>
  <si>
    <t>2012대비
차이금액</t>
  </si>
  <si>
    <t>4100 
보수</t>
  </si>
  <si>
    <t>4110
교원보수</t>
  </si>
  <si>
    <t>4111
교원급여</t>
  </si>
  <si>
    <t>1,813,781원*16명*12월</t>
  </si>
  <si>
    <t>1,542,438원*16명*12월</t>
  </si>
  <si>
    <t>475,000원*16명*12월</t>
  </si>
  <si>
    <t>일반교원급여 격려금</t>
  </si>
  <si>
    <t>25,,000,000원*1식</t>
  </si>
  <si>
    <t>2,806,985원*8명*12월</t>
  </si>
  <si>
    <t>228,120원*8명*12월</t>
  </si>
  <si>
    <t>4112
교원상여금</t>
  </si>
  <si>
    <t>1,915,620원*16명*12월</t>
  </si>
  <si>
    <t>4113
교원각종수당</t>
  </si>
  <si>
    <t>420,438원*16명*12월</t>
  </si>
  <si>
    <t>대학원장, 학부장</t>
  </si>
  <si>
    <r>
      <t>300,000원*</t>
    </r>
    <r>
      <rPr>
        <sz val="9"/>
        <color indexed="8"/>
        <rFont val="굴림"/>
        <family val="3"/>
        <charset val="129"/>
      </rPr>
      <t>8</t>
    </r>
    <r>
      <rPr>
        <sz val="9"/>
        <color indexed="8"/>
        <rFont val="굴림"/>
        <family val="3"/>
        <charset val="129"/>
      </rPr>
      <t>명*12월</t>
    </r>
  </si>
  <si>
    <t>도서관장,총사감,어학원장,연구소장, 평생교육원장, 산학협력단장 보직수당</t>
  </si>
  <si>
    <r>
      <t>200,000원*</t>
    </r>
    <r>
      <rPr>
        <sz val="9"/>
        <color indexed="8"/>
        <rFont val="굴림"/>
        <family val="3"/>
        <charset val="129"/>
      </rPr>
      <t>6</t>
    </r>
    <r>
      <rPr>
        <sz val="9"/>
        <color indexed="8"/>
        <rFont val="굴림"/>
        <family val="3"/>
        <charset val="129"/>
      </rPr>
      <t>명*12월</t>
    </r>
  </si>
  <si>
    <t>학과장 보직수당</t>
  </si>
  <si>
    <t>100,000원*10명*12월</t>
  </si>
  <si>
    <t>9,500,000*2회</t>
  </si>
  <si>
    <r>
      <t>27,000원*</t>
    </r>
    <r>
      <rPr>
        <sz val="9"/>
        <color indexed="8"/>
        <rFont val="굴림"/>
        <family val="3"/>
        <charset val="129"/>
      </rPr>
      <t>50</t>
    </r>
    <r>
      <rPr>
        <sz val="9"/>
        <color indexed="8"/>
        <rFont val="굴림"/>
        <family val="3"/>
        <charset val="129"/>
      </rPr>
      <t>시간*30주</t>
    </r>
  </si>
  <si>
    <t>전임교원 초과강의료(영어전용강좌 및 외국어강의)</t>
  </si>
  <si>
    <t>27,000원*3시간*30주</t>
  </si>
  <si>
    <t>전임교원 초과강의료(이케다-대학원 수업)</t>
  </si>
  <si>
    <t>석좌교수급여(정용덕)</t>
  </si>
  <si>
    <t>5,833,340원*12월</t>
  </si>
  <si>
    <t>석좌교수급여(김지수)</t>
  </si>
  <si>
    <t>2,000,000원*12월</t>
  </si>
  <si>
    <t>취업지원센터 자문위원(송영중)</t>
  </si>
  <si>
    <t>300,000원*12월</t>
  </si>
  <si>
    <r>
      <t>26,</t>
    </r>
    <r>
      <rPr>
        <sz val="9"/>
        <color indexed="8"/>
        <rFont val="굴림"/>
        <family val="3"/>
        <charset val="129"/>
      </rPr>
      <t>760</t>
    </r>
    <r>
      <rPr>
        <sz val="9"/>
        <color indexed="8"/>
        <rFont val="굴림"/>
        <family val="3"/>
        <charset val="129"/>
      </rPr>
      <t>,000원*1회</t>
    </r>
  </si>
  <si>
    <t>신임 교원급여(2명)</t>
  </si>
  <si>
    <t>4,166,666원*2명*12월</t>
  </si>
  <si>
    <r>
      <t>27,000원*1시간*</t>
    </r>
    <r>
      <rPr>
        <sz val="9"/>
        <color indexed="8"/>
        <rFont val="굴림"/>
        <family val="3"/>
        <charset val="129"/>
      </rPr>
      <t>30</t>
    </r>
    <r>
      <rPr>
        <sz val="9"/>
        <color indexed="8"/>
        <rFont val="굴림"/>
        <family val="3"/>
        <charset val="129"/>
      </rPr>
      <t>주</t>
    </r>
  </si>
  <si>
    <t>4114
교원법정부담금</t>
  </si>
  <si>
    <t>교원 법정부담금</t>
  </si>
  <si>
    <t>1,806,700,000원*0.07*0.6</t>
  </si>
  <si>
    <t>교원 사학연금 재해보상 법정부담금</t>
  </si>
  <si>
    <t>1,806,700,000원*0.07*0.045</t>
  </si>
  <si>
    <t>교원 건강보험 법정부담금</t>
  </si>
  <si>
    <t>1,806,700,000원*0.033*0.7</t>
  </si>
  <si>
    <t>교원 건강(장기요양) 법정부담금</t>
  </si>
  <si>
    <t>41,735,000원*0.07*0.7</t>
  </si>
  <si>
    <t>시간강사산재보험 법정부담금</t>
  </si>
  <si>
    <t>493,707,000원*0.008*0.7</t>
  </si>
  <si>
    <t>시간강사산재보험 법정부담금(2015 소급 예비금)</t>
  </si>
  <si>
    <t>[1차]시간강사고용보험 법정부담금</t>
  </si>
  <si>
    <t>493,707,000원*0.01*0.7</t>
  </si>
  <si>
    <t>시간강사고용보험 법정부담금(2015소급 예비금)</t>
  </si>
  <si>
    <t>900,000원*1회</t>
  </si>
  <si>
    <t>시간강사건강보험 법정부담금</t>
  </si>
  <si>
    <t>493,707,000원*0.033*0.7</t>
  </si>
  <si>
    <t>시간강사 건강(장기요양) 법정부담금</t>
  </si>
  <si>
    <t>11,405,000원*0.07*0.7</t>
  </si>
  <si>
    <t>시간강사국민연금 법정부담금</t>
  </si>
  <si>
    <t>493,707,000원*0.0495*0.7</t>
  </si>
  <si>
    <t>80,000,000원*0.033</t>
  </si>
  <si>
    <t>초빙교원 건강보험(장기요양) 법정부담금</t>
  </si>
  <si>
    <t>2,640,000원*0.07</t>
  </si>
  <si>
    <t>80,000,000원*0.01</t>
  </si>
  <si>
    <t>80,000,000원*0.008</t>
  </si>
  <si>
    <t>▣HK교수 사학연금</t>
  </si>
  <si>
    <t>HK교수 사학연금 법정부담금</t>
  </si>
  <si>
    <t>350,000,000원*0.07*0.6</t>
  </si>
  <si>
    <t>HK교수 사학연금 재해보상 법정부담금</t>
  </si>
  <si>
    <t>350,000,000원*0.07*0.045</t>
  </si>
  <si>
    <t>▣HK교수 건강보험료</t>
  </si>
  <si>
    <t>HK교수 건강보험 법정부담금</t>
  </si>
  <si>
    <t>350,000,000원*0.033*0.7</t>
  </si>
  <si>
    <t>HK교수 건강(장기요양) 법정부담금</t>
  </si>
  <si>
    <t>8,085,000원*0.07*0.7</t>
  </si>
  <si>
    <t>4115
시간강의료</t>
  </si>
  <si>
    <t>학기중 시간강의료(S급)</t>
  </si>
  <si>
    <r>
      <t>150,000원*30주*3시수</t>
    </r>
    <r>
      <rPr>
        <sz val="9"/>
        <color indexed="8"/>
        <rFont val="굴림"/>
        <family val="3"/>
        <charset val="129"/>
      </rPr>
      <t>*</t>
    </r>
    <r>
      <rPr>
        <sz val="9"/>
        <color indexed="8"/>
        <rFont val="굴림"/>
        <family val="3"/>
        <charset val="129"/>
      </rPr>
      <t>2명+8,000,000원</t>
    </r>
  </si>
  <si>
    <r>
      <t>5</t>
    </r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,000원*30주*</t>
    </r>
    <r>
      <rPr>
        <sz val="9"/>
        <color indexed="8"/>
        <rFont val="굴림"/>
        <family val="3"/>
        <charset val="129"/>
      </rPr>
      <t>6시수</t>
    </r>
    <r>
      <rPr>
        <sz val="9"/>
        <color indexed="8"/>
        <rFont val="굴림"/>
        <family val="3"/>
        <charset val="129"/>
      </rPr>
      <t>*</t>
    </r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명</t>
    </r>
  </si>
  <si>
    <r>
      <t>53</t>
    </r>
    <r>
      <rPr>
        <sz val="9"/>
        <color indexed="8"/>
        <rFont val="굴림"/>
        <family val="3"/>
        <charset val="129"/>
      </rPr>
      <t>,000원*30주*</t>
    </r>
    <r>
      <rPr>
        <sz val="9"/>
        <color indexed="8"/>
        <rFont val="굴림"/>
        <family val="3"/>
        <charset val="129"/>
      </rPr>
      <t>5시수</t>
    </r>
    <r>
      <rPr>
        <sz val="9"/>
        <color indexed="8"/>
        <rFont val="굴림"/>
        <family val="3"/>
        <charset val="129"/>
      </rPr>
      <t>*</t>
    </r>
    <r>
      <rPr>
        <sz val="9"/>
        <color indexed="8"/>
        <rFont val="굴림"/>
        <family val="3"/>
        <charset val="129"/>
      </rPr>
      <t>22</t>
    </r>
    <r>
      <rPr>
        <sz val="9"/>
        <color indexed="8"/>
        <rFont val="굴림"/>
        <family val="3"/>
        <charset val="129"/>
      </rPr>
      <t>명</t>
    </r>
  </si>
  <si>
    <r>
      <t>50</t>
    </r>
    <r>
      <rPr>
        <sz val="9"/>
        <color indexed="8"/>
        <rFont val="굴림"/>
        <family val="3"/>
        <charset val="129"/>
      </rPr>
      <t>,</t>
    </r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00원*30주*</t>
    </r>
    <r>
      <rPr>
        <sz val="9"/>
        <color indexed="8"/>
        <rFont val="굴림"/>
        <family val="3"/>
        <charset val="129"/>
      </rPr>
      <t>3시수</t>
    </r>
    <r>
      <rPr>
        <sz val="9"/>
        <color indexed="8"/>
        <rFont val="굴림"/>
        <family val="3"/>
        <charset val="129"/>
      </rPr>
      <t>*</t>
    </r>
    <r>
      <rPr>
        <sz val="9"/>
        <color indexed="8"/>
        <rFont val="굴림"/>
        <family val="3"/>
        <charset val="129"/>
      </rPr>
      <t>16</t>
    </r>
    <r>
      <rPr>
        <sz val="9"/>
        <color indexed="8"/>
        <rFont val="굴림"/>
        <family val="3"/>
        <charset val="129"/>
      </rPr>
      <t>명</t>
    </r>
  </si>
  <si>
    <t>계절학기 강의료(전공)</t>
  </si>
  <si>
    <t>55,500원*3시간*15주</t>
  </si>
  <si>
    <t>계절학기 강의료(외국어집중교육)</t>
  </si>
  <si>
    <t>55,500원*60시간*3강좌*3명</t>
  </si>
  <si>
    <t>시간강의료(영어전용강좌 및 외국어강의)</t>
  </si>
  <si>
    <t>53,000원*3시간*30주*0.5</t>
  </si>
  <si>
    <t>10,000원*40명*30주*0.45</t>
  </si>
  <si>
    <t>20,000원*40명*30주*0.4</t>
  </si>
  <si>
    <t>시간강사 출강료(충남권)-초빙교수 외</t>
  </si>
  <si>
    <t>30,000원*40명*30주*0.05</t>
  </si>
  <si>
    <t>시간강사 출강료(타지역)-초빙교수 외</t>
  </si>
  <si>
    <t>50,000원*40명*30주*0.1</t>
  </si>
  <si>
    <t>30,000원*8시간*30주*4명</t>
  </si>
  <si>
    <t>35,000원*6시간*15주*2학기</t>
  </si>
  <si>
    <t>4116
특별강의료</t>
  </si>
  <si>
    <t>600,000원*5회*2학기</t>
  </si>
  <si>
    <t>학부별 특별강의료(불교문화학부)</t>
  </si>
  <si>
    <t>500,000원*1식</t>
  </si>
  <si>
    <t>학부별 특별강의료(사회과학부)</t>
  </si>
  <si>
    <t>학부별 특별강의료(국제통상학부)</t>
  </si>
  <si>
    <t>학부별 특별강의료(정보과학부)</t>
  </si>
  <si>
    <t>4117
교원퇴직금</t>
  </si>
  <si>
    <t>4118
조교인건비</t>
  </si>
  <si>
    <t>4119
조교퇴직금</t>
  </si>
  <si>
    <t>4120
직원보수</t>
  </si>
  <si>
    <t>4121
직원급여</t>
  </si>
  <si>
    <t>1,992,577원*25명*12월</t>
  </si>
  <si>
    <t>직원 격려금</t>
  </si>
  <si>
    <t>51,534,000원*1식</t>
  </si>
  <si>
    <t>4122
직원상여금</t>
  </si>
  <si>
    <t>직원 상여금</t>
  </si>
  <si>
    <t>1,064,780원*25명*12월</t>
  </si>
  <si>
    <t>4123
직원각종수당</t>
  </si>
  <si>
    <t>433,873원*25명*12월</t>
  </si>
  <si>
    <t>51,000원*10명*12개월</t>
  </si>
  <si>
    <t>1,393,393원*28명</t>
  </si>
  <si>
    <t>19,311,920원*2회</t>
  </si>
  <si>
    <t>명절 수당</t>
  </si>
  <si>
    <t>300,000원*40명*2회</t>
  </si>
  <si>
    <t>4124
직원법정부담금</t>
  </si>
  <si>
    <t>1,238,800,000원*0.07</t>
  </si>
  <si>
    <t>1,238,800,000원*0.07*0.045</t>
  </si>
  <si>
    <t>1,238,800,000원*0.033</t>
  </si>
  <si>
    <t>40,881,000원*0.07</t>
  </si>
  <si>
    <t>283,278,000원*0.0495</t>
  </si>
  <si>
    <t>283,278,000원*0.033</t>
  </si>
  <si>
    <t>계약직원 건강(장기요양) 법정부담금</t>
  </si>
  <si>
    <t>9,349,000원*0.07</t>
  </si>
  <si>
    <t>283,278,000원*0.008</t>
  </si>
  <si>
    <t>283,278,000원*0.01</t>
  </si>
  <si>
    <t>▣행정조교건강보험료</t>
  </si>
  <si>
    <t>행정조교건강보험 법정부담금</t>
  </si>
  <si>
    <t>19,200,000원*0.033</t>
  </si>
  <si>
    <t>행정조교건강(장기요양) 법정부담금</t>
  </si>
  <si>
    <t>634,000원*0.07</t>
  </si>
  <si>
    <t>▣행정조교국민연금</t>
  </si>
  <si>
    <t>행정조교국민연금 법정부담금</t>
  </si>
  <si>
    <t>19,200,000원*0.0495</t>
  </si>
  <si>
    <t>▣행정조교고용보험료</t>
  </si>
  <si>
    <t>행정조교고용보험 법정부담금</t>
  </si>
  <si>
    <t>19,200,000원*0.01</t>
  </si>
  <si>
    <t>▣행정조교산재보험료</t>
  </si>
  <si>
    <t>행정조교산재보험 법정부담금</t>
  </si>
  <si>
    <t>19,200,000원*0.008</t>
  </si>
  <si>
    <t>4125
임시직인건비</t>
  </si>
  <si>
    <t>▣계약직인건비</t>
  </si>
  <si>
    <t>계약직원 인건비(기존)</t>
  </si>
  <si>
    <t>1,947,210원*4명*12월</t>
  </si>
  <si>
    <t>2,500,000원*3명*12월</t>
  </si>
  <si>
    <t>1,587,533원*5명*12월</t>
  </si>
  <si>
    <t>임시직 가계보조비</t>
  </si>
  <si>
    <t>40,000원*12명*12월</t>
  </si>
  <si>
    <t>1,700,000원*1명*12월</t>
  </si>
  <si>
    <t>4126
노임</t>
  </si>
  <si>
    <t>[1차]기숙사 성문관 베란다 난간 샷시 설치공사 일용직 인건비</t>
  </si>
  <si>
    <t>2,000,000원*3개월</t>
  </si>
  <si>
    <t>4127
직원퇴직금</t>
  </si>
  <si>
    <t>계약직원 퇴직금(무기계약직 포함)</t>
  </si>
  <si>
    <t>2,173,166원*12명</t>
  </si>
  <si>
    <t>행정조교퇴직급</t>
  </si>
  <si>
    <t>1,870,000원*1명</t>
  </si>
  <si>
    <t>4128
교육역량직원급여</t>
  </si>
  <si>
    <t>▣교육역량직원급여</t>
  </si>
  <si>
    <t>4200
관리운영비</t>
  </si>
  <si>
    <t>4210
시설관리비</t>
  </si>
  <si>
    <t>4211
건축물관리비</t>
  </si>
  <si>
    <t>전기자재구입비
(전선,등기구,배선기구,램프등)</t>
  </si>
  <si>
    <t>400,000원*12개월</t>
  </si>
  <si>
    <t>전기시설 유지보수공사
(변압,전기설비 고장 수리비)</t>
  </si>
  <si>
    <t>3,000,000원*1회</t>
  </si>
  <si>
    <t>소방자재구입비
(유도등,소화기,중계기등)</t>
  </si>
  <si>
    <t>소방시설보수공사
(소방설비,화재수신반 고장 수리비)</t>
  </si>
  <si>
    <t>1,000,000원*1회</t>
  </si>
  <si>
    <t>UPS 유지보수비</t>
  </si>
  <si>
    <t>1,000,000원*2개소</t>
  </si>
  <si>
    <t>전기실 정류기반 축전비 교체</t>
  </si>
  <si>
    <t>2,000,000원*3개소</t>
  </si>
  <si>
    <t>비상발전기 오일 및 부속품 교체</t>
  </si>
  <si>
    <t>2,000,000원*1개소</t>
  </si>
  <si>
    <r>
      <t>3,00</t>
    </r>
    <r>
      <rPr>
        <sz val="9"/>
        <color indexed="8"/>
        <rFont val="굴림"/>
        <family val="3"/>
        <charset val="129"/>
      </rPr>
      <t>0,000원*</t>
    </r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회</t>
    </r>
  </si>
  <si>
    <t>농구장, 족구장 트랙 우레탄 탑코팅</t>
  </si>
  <si>
    <t>8,000,000원*1식</t>
  </si>
  <si>
    <t>본관동 옥상 지붕 설치공사</t>
  </si>
  <si>
    <t>30,000,000원*1식</t>
  </si>
  <si>
    <t>기계설비 자재구입비</t>
  </si>
  <si>
    <t>300,000원*12개월</t>
  </si>
  <si>
    <t>검사대상기기 세관공사</t>
  </si>
  <si>
    <r>
      <t>2,800,000</t>
    </r>
    <r>
      <rPr>
        <sz val="9"/>
        <color indexed="8"/>
        <rFont val="굴림"/>
        <family val="3"/>
        <charset val="129"/>
      </rPr>
      <t>원*</t>
    </r>
    <r>
      <rPr>
        <sz val="9"/>
        <color indexed="8"/>
        <rFont val="굴림"/>
        <family val="3"/>
        <charset val="129"/>
      </rPr>
      <t>3</t>
    </r>
    <r>
      <rPr>
        <sz val="9"/>
        <color indexed="8"/>
        <rFont val="굴림"/>
        <family val="3"/>
        <charset val="129"/>
      </rPr>
      <t>대</t>
    </r>
  </si>
  <si>
    <t>2,000,000원*7회</t>
  </si>
  <si>
    <t>각종 약품구입비(청관제, 소금, 수처리제)</t>
  </si>
  <si>
    <r>
      <t>3</t>
    </r>
    <r>
      <rPr>
        <sz val="9"/>
        <color indexed="8"/>
        <rFont val="굴림"/>
        <family val="3"/>
        <charset val="129"/>
      </rPr>
      <t>,000,000원*1회</t>
    </r>
  </si>
  <si>
    <t>2,800,000원*3대</t>
  </si>
  <si>
    <t>본관동, 도서관 공조기 필터 교체</t>
  </si>
  <si>
    <t>600,000원*1식</t>
  </si>
  <si>
    <t>통신자재비
(전선,배선 기구등)</t>
  </si>
  <si>
    <t>100,000원*12개월</t>
  </si>
  <si>
    <t>통신시설보수공사
(교환장비 고장 예비비)</t>
  </si>
  <si>
    <t>4212
장비관리비</t>
  </si>
  <si>
    <t>통신교환기 및 통신선로 유지용역비</t>
  </si>
  <si>
    <t>420,000원*12개월</t>
  </si>
  <si>
    <r>
      <t>2,275</t>
    </r>
    <r>
      <rPr>
        <sz val="9"/>
        <color indexed="8"/>
        <rFont val="굴림"/>
        <family val="3"/>
        <charset val="129"/>
      </rPr>
      <t>,</t>
    </r>
    <r>
      <rPr>
        <sz val="9"/>
        <color indexed="8"/>
        <rFont val="굴림"/>
        <family val="3"/>
        <charset val="129"/>
      </rPr>
      <t>000</t>
    </r>
    <r>
      <rPr>
        <sz val="9"/>
        <color indexed="8"/>
        <rFont val="굴림"/>
        <family val="3"/>
        <charset val="129"/>
      </rPr>
      <t>원*12월</t>
    </r>
  </si>
  <si>
    <r>
      <rPr>
        <sz val="9"/>
        <color indexed="8"/>
        <rFont val="굴림"/>
        <family val="3"/>
        <charset val="129"/>
      </rPr>
      <t>7</t>
    </r>
    <r>
      <rPr>
        <sz val="9"/>
        <color indexed="8"/>
        <rFont val="굴림"/>
        <family val="3"/>
        <charset val="129"/>
      </rPr>
      <t>,337,000</t>
    </r>
    <r>
      <rPr>
        <sz val="9"/>
        <color indexed="8"/>
        <rFont val="굴림"/>
        <family val="3"/>
        <charset val="129"/>
      </rPr>
      <t>원*12월</t>
    </r>
  </si>
  <si>
    <r>
      <t>1,645,000</t>
    </r>
    <r>
      <rPr>
        <sz val="9"/>
        <color indexed="8"/>
        <rFont val="굴림"/>
        <family val="3"/>
        <charset val="129"/>
      </rPr>
      <t>원*12월</t>
    </r>
  </si>
  <si>
    <t>LMS 프로그램 유지보수비(1년)</t>
  </si>
  <si>
    <r>
      <t>5,000,000</t>
    </r>
    <r>
      <rPr>
        <sz val="9"/>
        <color indexed="8"/>
        <rFont val="굴림"/>
        <family val="3"/>
        <charset val="129"/>
      </rPr>
      <t>원*</t>
    </r>
    <r>
      <rPr>
        <sz val="9"/>
        <color indexed="8"/>
        <rFont val="굴림"/>
        <family val="3"/>
        <charset val="129"/>
      </rPr>
      <t>1식</t>
    </r>
  </si>
  <si>
    <t>정수기 및 공기청정기 관리비</t>
  </si>
  <si>
    <r>
      <rPr>
        <sz val="9"/>
        <color indexed="8"/>
        <rFont val="굴림"/>
        <family val="3"/>
        <charset val="129"/>
      </rPr>
      <t>178</t>
    </r>
    <r>
      <rPr>
        <sz val="9"/>
        <color indexed="8"/>
        <rFont val="굴림"/>
        <family val="3"/>
        <charset val="129"/>
      </rPr>
      <t>,</t>
    </r>
    <r>
      <rPr>
        <sz val="9"/>
        <color indexed="8"/>
        <rFont val="굴림"/>
        <family val="3"/>
        <charset val="129"/>
      </rPr>
      <t>6</t>
    </r>
    <r>
      <rPr>
        <sz val="9"/>
        <color indexed="8"/>
        <rFont val="굴림"/>
        <family val="3"/>
        <charset val="129"/>
      </rPr>
      <t>00원*</t>
    </r>
    <r>
      <rPr>
        <sz val="9"/>
        <color indexed="8"/>
        <rFont val="굴림"/>
        <family val="3"/>
        <charset val="129"/>
      </rPr>
      <t>28</t>
    </r>
    <r>
      <rPr>
        <sz val="9"/>
        <color indexed="8"/>
        <rFont val="굴림"/>
        <family val="3"/>
        <charset val="129"/>
      </rPr>
      <t>대*년1회</t>
    </r>
  </si>
  <si>
    <r>
      <t>700,000원*</t>
    </r>
    <r>
      <rPr>
        <sz val="9"/>
        <color indexed="8"/>
        <rFont val="굴림"/>
        <family val="3"/>
        <charset val="129"/>
      </rPr>
      <t>1</t>
    </r>
    <r>
      <rPr>
        <sz val="9"/>
        <color indexed="8"/>
        <rFont val="굴림"/>
        <family val="3"/>
        <charset val="129"/>
      </rPr>
      <t>학기</t>
    </r>
  </si>
  <si>
    <t>조경기계 등 수리비</t>
  </si>
  <si>
    <r>
      <rPr>
        <sz val="9"/>
        <color indexed="8"/>
        <rFont val="굴림"/>
        <family val="3"/>
        <charset val="129"/>
      </rPr>
      <t>3</t>
    </r>
    <r>
      <rPr>
        <sz val="9"/>
        <color indexed="8"/>
        <rFont val="굴림"/>
        <family val="3"/>
        <charset val="129"/>
      </rPr>
      <t>00,000</t>
    </r>
    <r>
      <rPr>
        <sz val="9"/>
        <color indexed="8"/>
        <rFont val="굴림"/>
        <family val="3"/>
        <charset val="129"/>
      </rPr>
      <t>원*6개월</t>
    </r>
  </si>
  <si>
    <t>250,000원*2회</t>
  </si>
  <si>
    <t>에어컨등 기타기계류 수리비(전산, 방송 장비제외)</t>
  </si>
  <si>
    <r>
      <t>250,000</t>
    </r>
    <r>
      <rPr>
        <sz val="9"/>
        <color indexed="8"/>
        <rFont val="굴림"/>
        <family val="3"/>
        <charset val="129"/>
      </rPr>
      <t>원*</t>
    </r>
    <r>
      <rPr>
        <sz val="9"/>
        <color indexed="8"/>
        <rFont val="굴림"/>
        <family val="3"/>
        <charset val="129"/>
      </rPr>
      <t>10</t>
    </r>
    <r>
      <rPr>
        <sz val="9"/>
        <color indexed="8"/>
        <rFont val="굴림"/>
        <family val="3"/>
        <charset val="129"/>
      </rPr>
      <t>식</t>
    </r>
  </si>
  <si>
    <t>헬스기구 수리비</t>
  </si>
  <si>
    <r>
      <rPr>
        <sz val="9"/>
        <color indexed="8"/>
        <rFont val="굴림"/>
        <family val="3"/>
        <charset val="129"/>
      </rPr>
      <t>1</t>
    </r>
    <r>
      <rPr>
        <sz val="9"/>
        <color indexed="8"/>
        <rFont val="굴림"/>
        <family val="3"/>
        <charset val="129"/>
      </rPr>
      <t>50</t>
    </r>
    <r>
      <rPr>
        <sz val="9"/>
        <color indexed="8"/>
        <rFont val="굴림"/>
        <family val="3"/>
        <charset val="129"/>
      </rPr>
      <t>,000원*10식</t>
    </r>
  </si>
  <si>
    <t>전산 장비류 수리비</t>
  </si>
  <si>
    <t>1,000,000원*2종</t>
  </si>
  <si>
    <t>대강당 및 소강당 장비수리비</t>
  </si>
  <si>
    <t>36,600원*5종</t>
  </si>
  <si>
    <t>각종가구류 집기비품 수리비</t>
  </si>
  <si>
    <r>
      <t>200</t>
    </r>
    <r>
      <rPr>
        <sz val="9"/>
        <color indexed="8"/>
        <rFont val="굴림"/>
        <family val="3"/>
        <charset val="129"/>
      </rPr>
      <t>,000원*</t>
    </r>
    <r>
      <rPr>
        <sz val="9"/>
        <color indexed="8"/>
        <rFont val="굴림"/>
        <family val="3"/>
        <charset val="129"/>
      </rPr>
      <t>10식</t>
    </r>
  </si>
  <si>
    <t>▣기타장비수리비</t>
  </si>
  <si>
    <t>신축 및 구축 기숙사 출입문 수리</t>
  </si>
  <si>
    <t>세탁실 세탁기 A/S</t>
  </si>
  <si>
    <t>기숙사 호실 에어컨 수리</t>
  </si>
  <si>
    <t>4213
조경관리비</t>
  </si>
  <si>
    <r>
      <t>3</t>
    </r>
    <r>
      <rPr>
        <sz val="9"/>
        <color indexed="8"/>
        <rFont val="굴림"/>
        <family val="3"/>
        <charset val="129"/>
      </rPr>
      <t>,</t>
    </r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00,000원*</t>
    </r>
    <r>
      <rPr>
        <sz val="9"/>
        <color indexed="8"/>
        <rFont val="굴림"/>
        <family val="3"/>
        <charset val="129"/>
      </rPr>
      <t>2</t>
    </r>
    <r>
      <rPr>
        <sz val="9"/>
        <color indexed="8"/>
        <rFont val="굴림"/>
        <family val="3"/>
        <charset val="129"/>
      </rPr>
      <t>회</t>
    </r>
  </si>
  <si>
    <t>4,000,000원*1회</t>
  </si>
  <si>
    <r>
      <t>1,000,000원*</t>
    </r>
    <r>
      <rPr>
        <sz val="9"/>
        <color indexed="8"/>
        <rFont val="굴림"/>
        <family val="3"/>
        <charset val="129"/>
      </rPr>
      <t>3</t>
    </r>
    <r>
      <rPr>
        <sz val="9"/>
        <color indexed="8"/>
        <rFont val="굴림"/>
        <family val="3"/>
        <charset val="129"/>
      </rPr>
      <t>회</t>
    </r>
  </si>
  <si>
    <t>500,000원*4회</t>
  </si>
  <si>
    <t>▣운동장유지관리비</t>
  </si>
  <si>
    <r>
      <t>약 12</t>
    </r>
    <r>
      <rPr>
        <sz val="9"/>
        <color indexed="8"/>
        <rFont val="굴림"/>
        <family val="3"/>
        <charset val="129"/>
      </rPr>
      <t>0,000원*</t>
    </r>
    <r>
      <rPr>
        <sz val="9"/>
        <color indexed="8"/>
        <rFont val="굴림"/>
        <family val="3"/>
        <charset val="129"/>
      </rPr>
      <t>1</t>
    </r>
    <r>
      <rPr>
        <sz val="9"/>
        <color indexed="8"/>
        <rFont val="굴림"/>
        <family val="3"/>
        <charset val="129"/>
      </rPr>
      <t>인*10일*</t>
    </r>
    <r>
      <rPr>
        <sz val="9"/>
        <color indexed="8"/>
        <rFont val="굴림"/>
        <family val="3"/>
        <charset val="129"/>
      </rPr>
      <t>3</t>
    </r>
    <r>
      <rPr>
        <sz val="9"/>
        <color indexed="8"/>
        <rFont val="굴림"/>
        <family val="3"/>
        <charset val="129"/>
      </rPr>
      <t>개월</t>
    </r>
  </si>
  <si>
    <r>
      <t>12</t>
    </r>
    <r>
      <rPr>
        <sz val="9"/>
        <color indexed="8"/>
        <rFont val="굴림"/>
        <family val="3"/>
        <charset val="129"/>
      </rPr>
      <t>0,000원*</t>
    </r>
    <r>
      <rPr>
        <sz val="9"/>
        <color indexed="8"/>
        <rFont val="굴림"/>
        <family val="3"/>
        <charset val="129"/>
      </rPr>
      <t>1</t>
    </r>
    <r>
      <rPr>
        <sz val="9"/>
        <color indexed="8"/>
        <rFont val="굴림"/>
        <family val="3"/>
        <charset val="129"/>
      </rPr>
      <t>인*5일*</t>
    </r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개월</t>
    </r>
  </si>
  <si>
    <r>
      <t>50</t>
    </r>
    <r>
      <rPr>
        <sz val="9"/>
        <color indexed="8"/>
        <rFont val="굴림"/>
        <family val="3"/>
        <charset val="129"/>
      </rPr>
      <t>,000원*</t>
    </r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인*</t>
    </r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일*3개월</t>
    </r>
  </si>
  <si>
    <t>조경자재구입비</t>
  </si>
  <si>
    <t>600,000원*3회</t>
  </si>
  <si>
    <t>333,330원*6회</t>
  </si>
  <si>
    <t>4215
시설용역비</t>
  </si>
  <si>
    <t>10,833,000원*12개월</t>
  </si>
  <si>
    <t>통합경비용역비</t>
  </si>
  <si>
    <t>9,000,000원*12개월</t>
  </si>
  <si>
    <t>카드키 시스템 수리비</t>
  </si>
  <si>
    <t>▣승강기유지보수용역비</t>
  </si>
  <si>
    <t>1,720,400원*12개월</t>
  </si>
  <si>
    <t>학교 및 기숙사 방제소독비</t>
  </si>
  <si>
    <t>750,000원*5회</t>
  </si>
  <si>
    <t>740,000원*12개월</t>
  </si>
  <si>
    <t>전기설비 정기검사 수수료</t>
  </si>
  <si>
    <t>2,732,000원*1회</t>
  </si>
  <si>
    <t>검사대상기기(보일러) 검사비</t>
  </si>
  <si>
    <t>음용수 수질검사료</t>
  </si>
  <si>
    <t>600,000원*1회</t>
  </si>
  <si>
    <t>1,200,000원*2회</t>
  </si>
  <si>
    <t>3,500,000원*1회</t>
  </si>
  <si>
    <t>소방시설 작동기능검사</t>
  </si>
  <si>
    <t>고압가스 냉동설비 안전검사비</t>
  </si>
  <si>
    <t>700,000원*1대</t>
  </si>
  <si>
    <t>음용수 물탱크 청소비</t>
  </si>
  <si>
    <t>4216
보험료</t>
  </si>
  <si>
    <t>버스 종합보험료(1101호)</t>
  </si>
  <si>
    <t>1,000,000원 * 1회</t>
  </si>
  <si>
    <t>버스(신규차량) 종합보험료</t>
  </si>
  <si>
    <t>1,500,000원 * 1회</t>
  </si>
  <si>
    <t>버스(35인승) 종합보험료</t>
  </si>
  <si>
    <t>총장차량(1217호) 종합보험료</t>
  </si>
  <si>
    <t>1,200,000원 * 1회</t>
  </si>
  <si>
    <t>업무용차량 종합보험료(4969호)</t>
  </si>
  <si>
    <t>작업용트럭 종합보험료(7921호)</t>
  </si>
  <si>
    <t>▣종합보험료</t>
  </si>
  <si>
    <t>건물집기 화재보험(본관,도서관,기숙사, 총장관사)</t>
  </si>
  <si>
    <t>16,000,000원*년1회</t>
  </si>
  <si>
    <t>50,000원*1회</t>
  </si>
  <si>
    <t>150,000원*2명</t>
  </si>
  <si>
    <t>4217
리스·임차료</t>
  </si>
  <si>
    <t>22,100,000원*1식</t>
  </si>
  <si>
    <t>V3 compus pack 라이센스 비용</t>
  </si>
  <si>
    <t>21,450,000원*1식</t>
  </si>
  <si>
    <t>12,360,000원*1식</t>
  </si>
  <si>
    <t>알툴즈 라인센스 비용</t>
  </si>
  <si>
    <t>2,200,000원*1식</t>
  </si>
  <si>
    <t>메일서버 임대료</t>
  </si>
  <si>
    <t>3,920,400원*1식</t>
  </si>
  <si>
    <t>개인정보관리 시스템 라이선스 비용</t>
  </si>
  <si>
    <t>3,00,000원*1식</t>
  </si>
  <si>
    <t>도서관자동화 프로그램 사용료</t>
  </si>
  <si>
    <t>1,100,000원*12개월</t>
  </si>
  <si>
    <t>정수기 임대료 선납비</t>
  </si>
  <si>
    <r>
      <t>500,000</t>
    </r>
    <r>
      <rPr>
        <sz val="9"/>
        <color indexed="8"/>
        <rFont val="굴림"/>
        <family val="3"/>
        <charset val="129"/>
      </rPr>
      <t>원*</t>
    </r>
    <r>
      <rPr>
        <sz val="9"/>
        <color indexed="8"/>
        <rFont val="굴림"/>
        <family val="3"/>
        <charset val="129"/>
      </rPr>
      <t>20</t>
    </r>
    <r>
      <rPr>
        <sz val="9"/>
        <color indexed="8"/>
        <rFont val="굴림"/>
        <family val="3"/>
        <charset val="129"/>
      </rPr>
      <t>대</t>
    </r>
  </si>
  <si>
    <t>▣차량임차료</t>
  </si>
  <si>
    <t>5,800,000*8월</t>
  </si>
  <si>
    <t>500,000원*5회</t>
  </si>
  <si>
    <t>복사기 임대료(3대)</t>
  </si>
  <si>
    <t>132,000원*3대*12월</t>
  </si>
  <si>
    <t>4219
기타시설관리비</t>
  </si>
  <si>
    <t>도로표지판 설치비</t>
  </si>
  <si>
    <r>
      <t>7</t>
    </r>
    <r>
      <rPr>
        <sz val="9"/>
        <color indexed="8"/>
        <rFont val="굴림"/>
        <family val="3"/>
        <charset val="129"/>
      </rPr>
      <t>,000,000원*1식</t>
    </r>
  </si>
  <si>
    <r>
      <t>3</t>
    </r>
    <r>
      <rPr>
        <sz val="9"/>
        <color indexed="8"/>
        <rFont val="굴림"/>
        <family val="3"/>
        <charset val="129"/>
      </rPr>
      <t>,</t>
    </r>
    <r>
      <rPr>
        <sz val="9"/>
        <color indexed="8"/>
        <rFont val="굴림"/>
        <family val="3"/>
        <charset val="129"/>
      </rPr>
      <t>0</t>
    </r>
    <r>
      <rPr>
        <sz val="9"/>
        <color indexed="8"/>
        <rFont val="굴림"/>
        <family val="3"/>
        <charset val="129"/>
      </rPr>
      <t>00,000원*</t>
    </r>
    <r>
      <rPr>
        <sz val="9"/>
        <color indexed="8"/>
        <rFont val="굴림"/>
        <family val="3"/>
        <charset val="129"/>
      </rPr>
      <t>1</t>
    </r>
    <r>
      <rPr>
        <sz val="9"/>
        <color indexed="8"/>
        <rFont val="굴림"/>
        <family val="3"/>
        <charset val="129"/>
      </rPr>
      <t>식</t>
    </r>
  </si>
  <si>
    <t>연구실 및 행정실 인식표 수정교체 제작비</t>
  </si>
  <si>
    <r>
      <t>100,000원*30</t>
    </r>
    <r>
      <rPr>
        <sz val="9"/>
        <color indexed="8"/>
        <rFont val="굴림"/>
        <family val="3"/>
        <charset val="129"/>
      </rPr>
      <t>개</t>
    </r>
  </si>
  <si>
    <t>700,000원*6회</t>
  </si>
  <si>
    <t>620,000원*6회</t>
  </si>
  <si>
    <t>450,000원*2회</t>
  </si>
  <si>
    <t>▣기타시설관리비</t>
  </si>
  <si>
    <t>성문관 베란다 난간 샷시 설치비</t>
  </si>
  <si>
    <t>20,000,000원*1식</t>
  </si>
  <si>
    <t>교내선팅 및 블라인드 유지보수</t>
  </si>
  <si>
    <t>200,000원*15식</t>
  </si>
  <si>
    <t>4220
일반관리비</t>
  </si>
  <si>
    <t>4221
여비교통비</t>
  </si>
  <si>
    <r>
      <t>100,000원*60</t>
    </r>
    <r>
      <rPr>
        <sz val="9"/>
        <color indexed="8"/>
        <rFont val="굴림"/>
        <family val="3"/>
        <charset val="129"/>
      </rPr>
      <t>회</t>
    </r>
  </si>
  <si>
    <t>300,000*12회</t>
  </si>
  <si>
    <t>100,000원 * 50회</t>
  </si>
  <si>
    <t>총장 수행비서 출장비(식비,주차료 등)</t>
  </si>
  <si>
    <t>20,000원 * 15회 * 12개월</t>
  </si>
  <si>
    <t>법정교육 출장비</t>
  </si>
  <si>
    <t>100,000원 * 5건</t>
  </si>
  <si>
    <t>150,000원 * 40명</t>
  </si>
  <si>
    <t>2,000,000원*3회</t>
  </si>
  <si>
    <r>
      <t>5,000,000원*</t>
    </r>
    <r>
      <rPr>
        <sz val="9"/>
        <color indexed="8"/>
        <rFont val="굴림"/>
        <family val="3"/>
        <charset val="129"/>
      </rPr>
      <t>2회</t>
    </r>
  </si>
  <si>
    <t>근무지내 지역출장비</t>
  </si>
  <si>
    <r>
      <t>25</t>
    </r>
    <r>
      <rPr>
        <sz val="9"/>
        <color indexed="8"/>
        <rFont val="굴림"/>
        <family val="3"/>
        <charset val="129"/>
      </rPr>
      <t>,000원*</t>
    </r>
    <r>
      <rPr>
        <sz val="9"/>
        <color indexed="8"/>
        <rFont val="굴림"/>
        <family val="3"/>
        <charset val="129"/>
      </rPr>
      <t>20</t>
    </r>
    <r>
      <rPr>
        <sz val="9"/>
        <color indexed="8"/>
        <rFont val="굴림"/>
        <family val="3"/>
        <charset val="129"/>
      </rPr>
      <t>회</t>
    </r>
  </si>
  <si>
    <t>버스 통행료(1101호)</t>
  </si>
  <si>
    <t>80,000원 * 12월</t>
  </si>
  <si>
    <t>버스(신규차량) 통행료</t>
  </si>
  <si>
    <t>버스(35인승) 통행료</t>
  </si>
  <si>
    <r>
      <t>총장차량(</t>
    </r>
    <r>
      <rPr>
        <sz val="9"/>
        <color indexed="8"/>
        <rFont val="굴림"/>
        <family val="3"/>
        <charset val="129"/>
      </rPr>
      <t>1217호</t>
    </r>
    <r>
      <rPr>
        <sz val="9"/>
        <color indexed="8"/>
        <rFont val="굴림"/>
        <family val="3"/>
        <charset val="129"/>
      </rPr>
      <t>) 통행료</t>
    </r>
  </si>
  <si>
    <t>50,000원 * 12월</t>
  </si>
  <si>
    <t>업무용차량 통행료(4969호)</t>
  </si>
  <si>
    <t>작업용트럭 통행료(79219호)</t>
  </si>
  <si>
    <t>10,000원 * 12월</t>
  </si>
  <si>
    <t>4222
차량유지비</t>
  </si>
  <si>
    <t>총장차량 유류비</t>
  </si>
  <si>
    <t>1,600km * 12월 * 1,900원/ℓ당 8km</t>
  </si>
  <si>
    <t>업무용차량(4969호) 유류비</t>
  </si>
  <si>
    <t>2,500km * 12월 * 1,700원/ℓ당 9km</t>
  </si>
  <si>
    <t>버스(1101호) 유류비</t>
  </si>
  <si>
    <t>2,000km * 12월 * 1,700원/ℓ당 3km</t>
  </si>
  <si>
    <t>버스(신규차량) 유류비</t>
  </si>
  <si>
    <t>버스(25인승) 유류비</t>
  </si>
  <si>
    <t>2,000km * 12월 * 1,700원/ℓ당 4km</t>
  </si>
  <si>
    <t>작업용트럭(7921호) 유류비</t>
  </si>
  <si>
    <t>1,000km * 12월 * 1,700원/ℓ당 5km</t>
  </si>
  <si>
    <t>총장차량(1217호) 소모성 수리비(각종오일, 타이어, 라이닝 교환 등)</t>
  </si>
  <si>
    <t>1,000,000원 * 1식</t>
  </si>
  <si>
    <t>총장차량 일반수리비(임차료에 미포함된 수리비)</t>
  </si>
  <si>
    <t>100,000원 * 12월</t>
  </si>
  <si>
    <t>업무용차량 소모성차량수리비(각종오일교환 등)</t>
  </si>
  <si>
    <t>업무용차량 일반수리비(차량수리비)</t>
  </si>
  <si>
    <t>100,000원*12월</t>
  </si>
  <si>
    <t>버스(1101호) 소모성 수리비(각종오일, 타이어, 라이닝 교환 등)</t>
  </si>
  <si>
    <t>4,800,000원 * 1식</t>
  </si>
  <si>
    <t>버스(신규차량) 소모성 수리비(각종오일, 타이어, 라이닝 교환 등)</t>
  </si>
  <si>
    <t>2,000,000원 * 1식</t>
  </si>
  <si>
    <t>버스(25인승) 소모성 수리비(각종오일, 타이어, 라이팅 교환 등)</t>
  </si>
  <si>
    <t>버스(1101호) 일반수리비(노후로 인한 차량수리비 및 기타)</t>
  </si>
  <si>
    <t>250,000원 * 12월</t>
  </si>
  <si>
    <t>버스(25인승) 일반수리비(차량수리비 및 기타)</t>
  </si>
  <si>
    <t>작업용트럭 소모성차량수리비(각종오일교환 등)</t>
  </si>
  <si>
    <t>작업용트럭 일반수리비(차량수리비)</t>
  </si>
  <si>
    <r>
      <t>5</t>
    </r>
    <r>
      <rPr>
        <sz val="9"/>
        <color indexed="8"/>
        <rFont val="굴림"/>
        <family val="3"/>
        <charset val="129"/>
      </rPr>
      <t>0</t>
    </r>
    <r>
      <rPr>
        <sz val="9"/>
        <color indexed="8"/>
        <rFont val="굴림"/>
        <family val="3"/>
        <charset val="129"/>
      </rPr>
      <t>,000원*12월</t>
    </r>
  </si>
  <si>
    <t>총장차량 소모품구입비</t>
  </si>
  <si>
    <t>업무용차량 소모품구입비</t>
  </si>
  <si>
    <t>버스 1101호 소모품구입비</t>
  </si>
  <si>
    <t>신규 버스 소모품구입비</t>
  </si>
  <si>
    <t>버스(35인승) 소모품구입비</t>
  </si>
  <si>
    <t>작업용트럭 소모품구입비</t>
  </si>
  <si>
    <t>총장차량 세차비</t>
  </si>
  <si>
    <t>25,000원 * 월1회 * 12월</t>
  </si>
  <si>
    <t>업무용차량 세차비</t>
  </si>
  <si>
    <t>25,000원 * 5회</t>
  </si>
  <si>
    <t>버스(1101호) 정기검사비</t>
  </si>
  <si>
    <t>버스(신규차량) 정기검사비</t>
  </si>
  <si>
    <t>버스(25인승) 정기검사비</t>
  </si>
  <si>
    <t>공용차량(6대) 자차처리시 개인부담금</t>
  </si>
  <si>
    <t>200,000원 * 6대 * 0.5</t>
  </si>
  <si>
    <t>총장차량(1217호) 정기검사비</t>
  </si>
  <si>
    <t>50,000원 * 년1회</t>
  </si>
  <si>
    <t>업무용차량(4436호) 정기검사비</t>
  </si>
  <si>
    <t>50,000원*년1회</t>
  </si>
  <si>
    <t>작업용트럭(4413호) 정기검사비</t>
  </si>
  <si>
    <t>50,000원 * 년2회</t>
  </si>
  <si>
    <t>버스(35인승) 정기검사비</t>
  </si>
  <si>
    <t>4223
소모품비</t>
  </si>
  <si>
    <t>600,000원 * 4회</t>
  </si>
  <si>
    <t>500,000원 * 2회</t>
  </si>
  <si>
    <t>300,000원 * 1회</t>
  </si>
  <si>
    <t>5,000,000원 * 2학기</t>
  </si>
  <si>
    <t>프린터 토너 구입비</t>
  </si>
  <si>
    <r>
      <rPr>
        <sz val="9"/>
        <color indexed="8"/>
        <rFont val="굴림"/>
        <family val="3"/>
        <charset val="129"/>
      </rPr>
      <t>6</t>
    </r>
    <r>
      <rPr>
        <sz val="9"/>
        <color indexed="8"/>
        <rFont val="굴림"/>
        <family val="3"/>
        <charset val="129"/>
      </rPr>
      <t>,000,000원*</t>
    </r>
    <r>
      <rPr>
        <sz val="9"/>
        <color indexed="8"/>
        <rFont val="굴림"/>
        <family val="3"/>
        <charset val="129"/>
      </rPr>
      <t>1식</t>
    </r>
  </si>
  <si>
    <t>280,000원 * 12개월</t>
  </si>
  <si>
    <t>500원*4,000권</t>
  </si>
  <si>
    <t>▣교육용소모품비</t>
  </si>
  <si>
    <t>강의용 프로젝터 램프</t>
  </si>
  <si>
    <t>600,000원*2개</t>
  </si>
  <si>
    <t>사무용 전화기구입</t>
  </si>
  <si>
    <t>51,000원*14대</t>
  </si>
  <si>
    <t>13,500원*160개</t>
  </si>
  <si>
    <t>신축기숙사 호실 밧데리구입</t>
  </si>
  <si>
    <t>500원*95실*4개/1실*3회/년</t>
  </si>
  <si>
    <t>화장실 휴지걸이 구입</t>
  </si>
  <si>
    <t>10,000원*30개</t>
  </si>
  <si>
    <t>대강당 및 소강당 방송용 소모품비</t>
  </si>
  <si>
    <t>500,000원 * 2학기</t>
  </si>
  <si>
    <t>상장케이스제작비</t>
  </si>
  <si>
    <t>3,000원 * 500부</t>
  </si>
  <si>
    <t>500원 * 10,000부</t>
  </si>
  <si>
    <t>호실 가구수리</t>
  </si>
  <si>
    <r>
      <t>3</t>
    </r>
    <r>
      <rPr>
        <sz val="9"/>
        <color indexed="8"/>
        <rFont val="굴림"/>
        <family val="3"/>
        <charset val="129"/>
      </rPr>
      <t>00,000원*1식</t>
    </r>
  </si>
  <si>
    <t>호실 청소용품구입</t>
  </si>
  <si>
    <t>250,000원*1식</t>
  </si>
  <si>
    <t>게스트룸용 소모품구입</t>
  </si>
  <si>
    <t>쇼핑백 제작비</t>
  </si>
  <si>
    <t>2,000원 * 3,000부</t>
  </si>
  <si>
    <r>
      <t>120,000원*</t>
    </r>
    <r>
      <rPr>
        <sz val="9"/>
        <color indexed="8"/>
        <rFont val="굴림"/>
        <family val="3"/>
        <charset val="129"/>
      </rPr>
      <t>10회</t>
    </r>
  </si>
  <si>
    <t>에어컨 리모컨 밧데리교환</t>
  </si>
  <si>
    <r>
      <t>1</t>
    </r>
    <r>
      <rPr>
        <sz val="9"/>
        <color indexed="8"/>
        <rFont val="굴림"/>
        <family val="3"/>
        <charset val="129"/>
      </rPr>
      <t>0</t>
    </r>
    <r>
      <rPr>
        <sz val="9"/>
        <color indexed="8"/>
        <rFont val="굴림"/>
        <family val="3"/>
        <charset val="129"/>
      </rPr>
      <t>0,000원*</t>
    </r>
    <r>
      <rPr>
        <sz val="9"/>
        <color indexed="8"/>
        <rFont val="굴림"/>
        <family val="3"/>
        <charset val="129"/>
      </rPr>
      <t>1식</t>
    </r>
  </si>
  <si>
    <t>복사카드 구입 및 충전비용</t>
  </si>
  <si>
    <r>
      <t>700</t>
    </r>
    <r>
      <rPr>
        <sz val="9"/>
        <color indexed="8"/>
        <rFont val="굴림"/>
        <family val="3"/>
        <charset val="129"/>
      </rPr>
      <t>원*</t>
    </r>
    <r>
      <rPr>
        <sz val="9"/>
        <color indexed="8"/>
        <rFont val="굴림"/>
        <family val="3"/>
        <charset val="129"/>
      </rPr>
      <t>500</t>
    </r>
    <r>
      <rPr>
        <sz val="9"/>
        <color indexed="8"/>
        <rFont val="굴림"/>
        <family val="3"/>
        <charset val="129"/>
      </rPr>
      <t>매</t>
    </r>
  </si>
  <si>
    <t>호실 메트리스 구입</t>
  </si>
  <si>
    <t>140,000원*40개</t>
  </si>
  <si>
    <t>호실 카드키 구입</t>
  </si>
  <si>
    <t>8,000원*150개</t>
  </si>
  <si>
    <t>호실 도어락 수리</t>
  </si>
  <si>
    <t>90,000원*10개</t>
  </si>
  <si>
    <t>4224
인쇄출판비</t>
  </si>
  <si>
    <t>학위증 및 제증명용지 제작비</t>
  </si>
  <si>
    <t>(190원*1,000부)+(60원*3,000부)</t>
  </si>
  <si>
    <t>예산서 및 각종보고서 등 제본비</t>
  </si>
  <si>
    <r>
      <t>(</t>
    </r>
    <r>
      <rPr>
        <sz val="9"/>
        <color indexed="8"/>
        <rFont val="굴림"/>
        <family val="3"/>
        <charset val="129"/>
      </rPr>
      <t>1</t>
    </r>
    <r>
      <rPr>
        <sz val="9"/>
        <color indexed="8"/>
        <rFont val="굴림"/>
        <family val="3"/>
        <charset val="129"/>
      </rPr>
      <t>0,000원*10부*4종)+(20,000부*15부)</t>
    </r>
  </si>
  <si>
    <t>40,000원 * 10권</t>
  </si>
  <si>
    <t>80,000원*12월</t>
  </si>
  <si>
    <t>대학기관평가인증 자체평가보고서 제본비</t>
  </si>
  <si>
    <t>10,000원*20부</t>
  </si>
  <si>
    <t>50,000원*4회</t>
  </si>
  <si>
    <r>
      <t>15,0</t>
    </r>
    <r>
      <rPr>
        <sz val="9"/>
        <color indexed="8"/>
        <rFont val="굴림"/>
        <family val="3"/>
        <charset val="129"/>
      </rPr>
      <t>00원*</t>
    </r>
    <r>
      <rPr>
        <sz val="9"/>
        <color indexed="8"/>
        <rFont val="굴림"/>
        <family val="3"/>
        <charset val="129"/>
      </rPr>
      <t>200</t>
    </r>
    <r>
      <rPr>
        <sz val="9"/>
        <color indexed="8"/>
        <rFont val="굴림"/>
        <family val="3"/>
        <charset val="129"/>
      </rPr>
      <t>부</t>
    </r>
  </si>
  <si>
    <t>4225
난방비</t>
  </si>
  <si>
    <t>난방유구입비</t>
  </si>
  <si>
    <t>1,135원*60,000L</t>
  </si>
  <si>
    <t>4226
전기·수도료</t>
  </si>
  <si>
    <t>7,000,000원*12개월</t>
  </si>
  <si>
    <t>본관동 심야전력(을, 본관)</t>
  </si>
  <si>
    <r>
      <t>1</t>
    </r>
    <r>
      <rPr>
        <sz val="9"/>
        <color indexed="8"/>
        <rFont val="굴림"/>
        <family val="3"/>
        <charset val="129"/>
      </rPr>
      <t>,315,630원*12개월</t>
    </r>
  </si>
  <si>
    <t>기숙사 심야전력(갑, 기숙사)</t>
  </si>
  <si>
    <t>8,705,730원*12개월</t>
  </si>
  <si>
    <t>도서관 심야전력(을, 도서관)</t>
  </si>
  <si>
    <t>674,100원*12개월</t>
  </si>
  <si>
    <t>성도관 산업용</t>
  </si>
  <si>
    <t>교육용 고압(을, 본관, 도서관, 기숙사)</t>
  </si>
  <si>
    <r>
      <t>2</t>
    </r>
    <r>
      <rPr>
        <sz val="9"/>
        <color indexed="8"/>
        <rFont val="굴림"/>
        <family val="3"/>
        <charset val="129"/>
      </rPr>
      <t>4,936,270원*12개월</t>
    </r>
  </si>
  <si>
    <t>산업용(갑, 정화조)</t>
  </si>
  <si>
    <r>
      <t>2</t>
    </r>
    <r>
      <rPr>
        <sz val="9"/>
        <color indexed="8"/>
        <rFont val="굴림"/>
        <family val="3"/>
        <charset val="129"/>
      </rPr>
      <t>,433,140원*12개월</t>
    </r>
  </si>
  <si>
    <t>외부캠프 운영에 따른 전기료</t>
  </si>
  <si>
    <t>12,500,000원*2회</t>
  </si>
  <si>
    <t xml:space="preserve">4227
통신비 </t>
  </si>
  <si>
    <t>1,000,000원*12개월</t>
  </si>
  <si>
    <t>화재경보용 통신비</t>
  </si>
  <si>
    <t>10,000*12개월</t>
  </si>
  <si>
    <t>KT, LG U+교육망 전용회선 사용료</t>
  </si>
  <si>
    <t>1,146,400원*12개월</t>
  </si>
  <si>
    <t>2017년도 AS번호 사용료 및 IP 사용료</t>
  </si>
  <si>
    <t>기숙사(기존, 신축) 일반망 사용료</t>
  </si>
  <si>
    <t>5,130,000원*6개월</t>
  </si>
  <si>
    <t>신규도메인 사용료</t>
  </si>
  <si>
    <t>400,000원 * 12개월</t>
  </si>
  <si>
    <t>20,000원 * 100회</t>
  </si>
  <si>
    <t>40,000원*12개월</t>
  </si>
  <si>
    <r>
      <rPr>
        <sz val="9"/>
        <color indexed="8"/>
        <rFont val="굴림"/>
        <family val="3"/>
        <charset val="129"/>
      </rPr>
      <t>70</t>
    </r>
    <r>
      <rPr>
        <sz val="9"/>
        <color indexed="8"/>
        <rFont val="굴림"/>
        <family val="3"/>
        <charset val="129"/>
      </rPr>
      <t>,</t>
    </r>
    <r>
      <rPr>
        <sz val="9"/>
        <color indexed="8"/>
        <rFont val="굴림"/>
        <family val="3"/>
        <charset val="129"/>
      </rPr>
      <t>0</t>
    </r>
    <r>
      <rPr>
        <sz val="9"/>
        <color indexed="8"/>
        <rFont val="굴림"/>
        <family val="3"/>
        <charset val="129"/>
      </rPr>
      <t>00원*1</t>
    </r>
    <r>
      <rPr>
        <sz val="9"/>
        <color indexed="8"/>
        <rFont val="굴림"/>
        <family val="3"/>
        <charset val="129"/>
      </rPr>
      <t>2개월</t>
    </r>
  </si>
  <si>
    <t>4228
제세공과금</t>
  </si>
  <si>
    <t>2,850,000원*2회</t>
  </si>
  <si>
    <t>총장차량(1217호) 자동차세</t>
  </si>
  <si>
    <t>500,000원 * 년2회</t>
  </si>
  <si>
    <t>업무용차량 자동차세</t>
  </si>
  <si>
    <r>
      <t>200,000원*년</t>
    </r>
    <r>
      <rPr>
        <sz val="9"/>
        <color indexed="8"/>
        <rFont val="굴림"/>
        <family val="3"/>
        <charset val="129"/>
      </rPr>
      <t>1</t>
    </r>
    <r>
      <rPr>
        <sz val="9"/>
        <color indexed="8"/>
        <rFont val="굴림"/>
        <family val="3"/>
        <charset val="129"/>
      </rPr>
      <t>회</t>
    </r>
  </si>
  <si>
    <t>버스(1101호) 자동차세</t>
  </si>
  <si>
    <t>60,000원 * 년2회</t>
  </si>
  <si>
    <t>버스(신규차량) 자동차세</t>
  </si>
  <si>
    <t>버스(25인승) 자동차세</t>
  </si>
  <si>
    <t>작업용트럭(8759호) 자동차세</t>
  </si>
  <si>
    <t>작업용트럭(7921호) 자동차세</t>
  </si>
  <si>
    <t>업무용차량 환경개선 부담금</t>
  </si>
  <si>
    <t>40,000원*년2회</t>
  </si>
  <si>
    <t>버스(1101호) 환경개선부담금</t>
  </si>
  <si>
    <t>100,000원 * 년2회</t>
  </si>
  <si>
    <t>버스(신규차량) 환경개선부담금</t>
  </si>
  <si>
    <t>버스(25인승) 환경개선부담금</t>
  </si>
  <si>
    <t>작업용트럭(8759호) 환경개선 부담금</t>
  </si>
  <si>
    <t>작업용차량(7921호) 환경개선 부담금</t>
  </si>
  <si>
    <t>사립대학총장협의회 연회비</t>
  </si>
  <si>
    <t>대전충남지역총장 협의회 연회비</t>
  </si>
  <si>
    <t>논심회비</t>
  </si>
  <si>
    <t>120,000원*1식</t>
  </si>
  <si>
    <t>사림대학총장협의회대전충남분과위원회 연회비</t>
  </si>
  <si>
    <t>340,000원*1회</t>
  </si>
  <si>
    <t>100,000원*2식</t>
  </si>
  <si>
    <t>250,000원*1회</t>
  </si>
  <si>
    <t>전국학생팀(과)장 협의회</t>
  </si>
  <si>
    <t>100,000원*2회</t>
  </si>
  <si>
    <t>에너지관리협회 연회비</t>
  </si>
  <si>
    <t>50,000원*2회</t>
  </si>
  <si>
    <t>대전/충남 학사관리자 협의회</t>
  </si>
  <si>
    <t>전국 학사관리자협의회</t>
  </si>
  <si>
    <r>
      <t>100,000원*</t>
    </r>
    <r>
      <rPr>
        <sz val="9"/>
        <color indexed="8"/>
        <rFont val="굴림"/>
        <family val="3"/>
        <charset val="129"/>
      </rPr>
      <t>20</t>
    </r>
    <r>
      <rPr>
        <sz val="9"/>
        <color indexed="8"/>
        <rFont val="굴림"/>
        <family val="3"/>
        <charset val="129"/>
      </rPr>
      <t>여기관</t>
    </r>
  </si>
  <si>
    <t>5,000,000원 * 1식</t>
  </si>
  <si>
    <t>기획관리처장 협회 연회비</t>
  </si>
  <si>
    <t>대전/충청 입학관리자 협의회</t>
  </si>
  <si>
    <t>전국대학교 입학관련처장협의회</t>
  </si>
  <si>
    <t>대학국제교육자협의회</t>
  </si>
  <si>
    <t>전국대학원장 협의회</t>
  </si>
  <si>
    <t>전국 장학담당자 협의회</t>
  </si>
  <si>
    <t>대학교육개발센터 혐의회</t>
  </si>
  <si>
    <t>4229
지급수수료</t>
  </si>
  <si>
    <t>6,000원*5회</t>
  </si>
  <si>
    <t>CMS 수수료[기금]</t>
  </si>
  <si>
    <t>120,000원*12개월</t>
  </si>
  <si>
    <t>수업목적 저작물 이용 보상금 관련</t>
  </si>
  <si>
    <t>700,000원*1식</t>
  </si>
  <si>
    <t>원문복사서비스 수수료</t>
  </si>
  <si>
    <t>취업홈페이지 정보이용료</t>
  </si>
  <si>
    <t>3,300,000원*1식</t>
  </si>
  <si>
    <t>4230
운영비</t>
  </si>
  <si>
    <t>4231
복리후생비</t>
  </si>
  <si>
    <t>4,800원*2명*12개월+120,000원</t>
  </si>
  <si>
    <t>기획관리처장 부서운영비</t>
  </si>
  <si>
    <t>4,800원*1명*12개월</t>
  </si>
  <si>
    <t>교학지원처장 부서운영비</t>
  </si>
  <si>
    <t>원각도서관장 부서운영비</t>
  </si>
  <si>
    <t>대학원 교학팀 부서운영비</t>
  </si>
  <si>
    <t>대학원장 부서운영비</t>
  </si>
  <si>
    <t>기획조정팀 부서운영비</t>
  </si>
  <si>
    <t>4,800원*3명*12개월</t>
  </si>
  <si>
    <t>4,800원*7명*12개월</t>
  </si>
  <si>
    <t>교무지원팀 부서운영비</t>
  </si>
  <si>
    <t>학생복지팀 부서운영비</t>
  </si>
  <si>
    <t>4,800원*7명*12개월+200,000</t>
  </si>
  <si>
    <t>정보지원센터 부서운영비</t>
  </si>
  <si>
    <t>4,800원*4명*12개월</t>
  </si>
  <si>
    <t>평생교육원 부서운영비</t>
  </si>
  <si>
    <t>불교문화학부 부서운영비(학부장 포함)</t>
  </si>
  <si>
    <t>288,000원*1식</t>
  </si>
  <si>
    <t>사회과학부 부서운영비(학부장 포함)</t>
  </si>
  <si>
    <t>691,200원*1식</t>
  </si>
  <si>
    <t>국제통상학부 부서운영비(학부장 포함)</t>
  </si>
  <si>
    <t>정보과학부 부서운영비(학부장 포함)</t>
  </si>
  <si>
    <t>57,600원*1식</t>
  </si>
  <si>
    <t>인적자원개발센터 부서운영비</t>
  </si>
  <si>
    <t>금강어학원 부서운영비</t>
  </si>
  <si>
    <t>보건소 운영비</t>
  </si>
  <si>
    <t>사업평가팀 부서운영비</t>
  </si>
  <si>
    <t>교강사 휴게실 운영비</t>
  </si>
  <si>
    <t>200,000원*2학기</t>
  </si>
  <si>
    <t>신문방송사 부서운영비</t>
  </si>
  <si>
    <t>교수학습지원센터 부서운영비</t>
  </si>
  <si>
    <t>4.800원*3명*12개월</t>
  </si>
  <si>
    <t>28,570원*7명*2회</t>
  </si>
  <si>
    <t>150,000원*7명</t>
  </si>
  <si>
    <t>200,000원*15건</t>
  </si>
  <si>
    <t>▣교수간담회 지원경비</t>
  </si>
  <si>
    <t>교수간담회 지원경비</t>
  </si>
  <si>
    <t>30,000원*16명*8월</t>
  </si>
  <si>
    <r>
      <t>300,000원*</t>
    </r>
    <r>
      <rPr>
        <sz val="9"/>
        <color indexed="8"/>
        <rFont val="굴림"/>
        <family val="3"/>
        <charset val="129"/>
      </rPr>
      <t>4</t>
    </r>
    <r>
      <rPr>
        <sz val="9"/>
        <color indexed="8"/>
        <rFont val="굴림"/>
        <family val="3"/>
        <charset val="129"/>
      </rPr>
      <t>명</t>
    </r>
  </si>
  <si>
    <r>
      <t>50,000원*</t>
    </r>
    <r>
      <rPr>
        <sz val="9"/>
        <color indexed="8"/>
        <rFont val="굴림"/>
        <family val="3"/>
        <charset val="129"/>
      </rPr>
      <t>20회</t>
    </r>
  </si>
  <si>
    <t>5,000,000원*2회</t>
  </si>
  <si>
    <r>
      <t>1,400,000</t>
    </r>
    <r>
      <rPr>
        <sz val="9"/>
        <color indexed="8"/>
        <rFont val="굴림"/>
        <family val="3"/>
        <charset val="129"/>
      </rPr>
      <t>원*12개월</t>
    </r>
  </si>
  <si>
    <t>4232
교육훈련비</t>
  </si>
  <si>
    <t>350,000원 * 20회</t>
  </si>
  <si>
    <t>교수법 관련 교육참가비</t>
  </si>
  <si>
    <t>500,000원 * 2명</t>
  </si>
  <si>
    <t>5,000,000원 * 2회</t>
  </si>
  <si>
    <t>4,000,000원*1식</t>
  </si>
  <si>
    <t>100,000원 * 5회</t>
  </si>
  <si>
    <t>4233
일반용역비</t>
  </si>
  <si>
    <t>▣기타용역비</t>
  </si>
  <si>
    <t>대학기관평가인증 현장 모니터링 비용</t>
  </si>
  <si>
    <t>2,835,000원*1식</t>
  </si>
  <si>
    <t>4234
업무추진비</t>
  </si>
  <si>
    <t>▣제성금</t>
  </si>
  <si>
    <t>불우이웃돕기 및 재해구난 성금</t>
  </si>
  <si>
    <t>20,000,000원*1년</t>
  </si>
  <si>
    <t>1,200,000원*1년</t>
  </si>
  <si>
    <t>교학지원처장 업무추진비</t>
  </si>
  <si>
    <t>불교문화학부장 업무추진비</t>
  </si>
  <si>
    <t>250,000원*1년</t>
  </si>
  <si>
    <t>사회과학부장 업무추진비</t>
  </si>
  <si>
    <t>국제통상학부장 업무추진비</t>
  </si>
  <si>
    <t>정보과학부장 업무추진비</t>
  </si>
  <si>
    <t>일반대학원장 업무추진비</t>
  </si>
  <si>
    <t>도서관장 업무추진비</t>
  </si>
  <si>
    <t>교무지원팀 업무추진비</t>
  </si>
  <si>
    <t>학생복지팀 업무추진비</t>
  </si>
  <si>
    <t>시설관리팀 업무추진비(마을행사 지원 업무 포함)</t>
  </si>
  <si>
    <t>150,000원*1년+500,000원*1년</t>
  </si>
  <si>
    <t>정보지원센터 업무추진비</t>
  </si>
  <si>
    <t>취업지원센터 업무추진비</t>
  </si>
  <si>
    <t>사업평가팀 업무추진비</t>
  </si>
  <si>
    <t>관리운영팀 업무추진비</t>
  </si>
  <si>
    <t>대언론기관(기획조정팀) 업무추진경비</t>
  </si>
  <si>
    <t>2,400,000원*1식</t>
  </si>
  <si>
    <t>대외교류팀(기획조정팀) 업무추진비</t>
  </si>
  <si>
    <t>금강어학원 업무추진비</t>
  </si>
  <si>
    <t>신문방송사 업무추진비</t>
  </si>
  <si>
    <t>50,000원*1년</t>
  </si>
  <si>
    <t>기자간담회 경비(중앙/지방/교계)</t>
  </si>
  <si>
    <r>
      <t>1,500,000원*4</t>
    </r>
    <r>
      <rPr>
        <sz val="9"/>
        <color indexed="8"/>
        <rFont val="굴림"/>
        <family val="3"/>
        <charset val="129"/>
      </rPr>
      <t>회</t>
    </r>
  </si>
  <si>
    <t>평생교육원 업무추진비</t>
  </si>
  <si>
    <t>33,000원*12회</t>
  </si>
  <si>
    <t>4235
홍보비</t>
  </si>
  <si>
    <t>매체광고(언론사 및 통신사)</t>
  </si>
  <si>
    <r>
      <t>2</t>
    </r>
    <r>
      <rPr>
        <sz val="9"/>
        <color indexed="8"/>
        <rFont val="굴림"/>
        <family val="3"/>
        <charset val="129"/>
      </rPr>
      <t>,000,000</t>
    </r>
    <r>
      <rPr>
        <sz val="9"/>
        <color indexed="8"/>
        <rFont val="굴림"/>
        <family val="3"/>
        <charset val="129"/>
      </rPr>
      <t>원*</t>
    </r>
    <r>
      <rPr>
        <sz val="9"/>
        <color indexed="8"/>
        <rFont val="굴림"/>
        <family val="3"/>
        <charset val="129"/>
      </rPr>
      <t>2회</t>
    </r>
  </si>
  <si>
    <t>전국시도 대학입학정보 박람회(전국)</t>
  </si>
  <si>
    <t>(5,000,000원*2회)+(1,600,000원*3회)</t>
  </si>
  <si>
    <r>
      <rPr>
        <sz val="9"/>
        <color indexed="8"/>
        <rFont val="굴림"/>
        <family val="3"/>
        <charset val="129"/>
      </rPr>
      <t>6</t>
    </r>
    <r>
      <rPr>
        <sz val="9"/>
        <color indexed="8"/>
        <rFont val="굴림"/>
        <family val="3"/>
        <charset val="129"/>
      </rPr>
      <t>,000,000원*</t>
    </r>
    <r>
      <rPr>
        <sz val="9"/>
        <color indexed="8"/>
        <rFont val="굴림"/>
        <family val="3"/>
        <charset val="129"/>
      </rPr>
      <t>1</t>
    </r>
    <r>
      <rPr>
        <sz val="9"/>
        <color indexed="8"/>
        <rFont val="굴림"/>
        <family val="3"/>
        <charset val="129"/>
      </rPr>
      <t>회</t>
    </r>
  </si>
  <si>
    <t>대지털대성 입시자료집 광고</t>
  </si>
  <si>
    <r>
      <t>4,</t>
    </r>
    <r>
      <rPr>
        <sz val="9"/>
        <color indexed="8"/>
        <rFont val="굴림"/>
        <family val="3"/>
        <charset val="129"/>
      </rPr>
      <t>0</t>
    </r>
    <r>
      <rPr>
        <sz val="9"/>
        <color indexed="8"/>
        <rFont val="굴림"/>
        <family val="3"/>
        <charset val="129"/>
      </rPr>
      <t>00,000원*1회</t>
    </r>
    <r>
      <rPr>
        <sz val="9"/>
        <color indexed="8"/>
        <rFont val="굴림"/>
        <family val="3"/>
        <charset val="129"/>
      </rPr>
      <t>(정시)</t>
    </r>
  </si>
  <si>
    <t>6,600,000원*1회(정시)</t>
  </si>
  <si>
    <t>고교 서가 광고</t>
  </si>
  <si>
    <r>
      <t>1</t>
    </r>
    <r>
      <rPr>
        <sz val="9"/>
        <color indexed="8"/>
        <rFont val="굴림"/>
        <family val="3"/>
        <charset val="129"/>
      </rPr>
      <t>2,000,000원*1식</t>
    </r>
  </si>
  <si>
    <t>4,400,000원*2회(수시 및 정시)</t>
  </si>
  <si>
    <t>EBS I수능사이트 온라인 광고</t>
  </si>
  <si>
    <t>8,000,000원*1회</t>
  </si>
  <si>
    <t>TJB방송 배너광고</t>
  </si>
  <si>
    <t>7,000,000원*1식</t>
  </si>
  <si>
    <t>디지털대성 온라인 배너광고</t>
  </si>
  <si>
    <r>
      <t>4,000원*3,000</t>
    </r>
    <r>
      <rPr>
        <sz val="9"/>
        <color indexed="8"/>
        <rFont val="굴림"/>
        <family val="3"/>
        <charset val="129"/>
      </rPr>
      <t>부</t>
    </r>
  </si>
  <si>
    <t>홍보 리플렛</t>
  </si>
  <si>
    <t>300원*25,000부</t>
  </si>
  <si>
    <t>발전기금 정기소식지 제작</t>
  </si>
  <si>
    <t>홍보액자 제작(대, 소)</t>
  </si>
  <si>
    <t>(1,000,000원*5개)+(320,000원*30개)</t>
  </si>
  <si>
    <r>
      <t>20,000원*50</t>
    </r>
    <r>
      <rPr>
        <sz val="9"/>
        <color indexed="8"/>
        <rFont val="굴림"/>
        <family val="3"/>
        <charset val="129"/>
      </rPr>
      <t>개</t>
    </r>
  </si>
  <si>
    <r>
      <t>10,000원*1</t>
    </r>
    <r>
      <rPr>
        <sz val="9"/>
        <color indexed="8"/>
        <rFont val="굴림"/>
        <family val="3"/>
        <charset val="129"/>
      </rPr>
      <t>00개</t>
    </r>
  </si>
  <si>
    <r>
      <t>2,000원*500</t>
    </r>
    <r>
      <rPr>
        <sz val="9"/>
        <color indexed="8"/>
        <rFont val="굴림"/>
        <family val="3"/>
        <charset val="129"/>
      </rPr>
      <t>개</t>
    </r>
  </si>
  <si>
    <t>국제교류협력 관련 학교 기념품 제작</t>
  </si>
  <si>
    <t>50,000원*30개</t>
  </si>
  <si>
    <t>75,000원*12월</t>
  </si>
  <si>
    <r>
      <rPr>
        <sz val="9"/>
        <color indexed="8"/>
        <rFont val="굴림"/>
        <family val="3"/>
        <charset val="129"/>
      </rPr>
      <t>3</t>
    </r>
    <r>
      <rPr>
        <sz val="9"/>
        <color indexed="8"/>
        <rFont val="굴림"/>
        <family val="3"/>
        <charset val="129"/>
      </rPr>
      <t>,000,000</t>
    </r>
    <r>
      <rPr>
        <sz val="9"/>
        <color indexed="8"/>
        <rFont val="굴림"/>
        <family val="3"/>
        <charset val="129"/>
      </rPr>
      <t>원*1년</t>
    </r>
  </si>
  <si>
    <t>웹진 디자인개발 및 유지보수</t>
  </si>
  <si>
    <r>
      <t>5</t>
    </r>
    <r>
      <rPr>
        <sz val="9"/>
        <color indexed="8"/>
        <rFont val="굴림"/>
        <family val="3"/>
        <charset val="129"/>
      </rPr>
      <t>,000,000</t>
    </r>
    <r>
      <rPr>
        <sz val="9"/>
        <color indexed="8"/>
        <rFont val="굴림"/>
        <family val="3"/>
        <charset val="129"/>
      </rPr>
      <t>원*1년</t>
    </r>
  </si>
  <si>
    <t>각종 광고 및 광고디자인 개발비</t>
  </si>
  <si>
    <r>
      <t>2</t>
    </r>
    <r>
      <rPr>
        <sz val="9"/>
        <color indexed="8"/>
        <rFont val="굴림"/>
        <family val="3"/>
        <charset val="129"/>
      </rPr>
      <t>,</t>
    </r>
    <r>
      <rPr>
        <sz val="9"/>
        <color indexed="8"/>
        <rFont val="굴림"/>
        <family val="3"/>
        <charset val="129"/>
      </rPr>
      <t>0</t>
    </r>
    <r>
      <rPr>
        <sz val="9"/>
        <color indexed="8"/>
        <rFont val="굴림"/>
        <family val="3"/>
        <charset val="129"/>
      </rPr>
      <t>00,000원*1년</t>
    </r>
  </si>
  <si>
    <t>4236
회의비</t>
  </si>
  <si>
    <r>
      <rPr>
        <sz val="9"/>
        <color indexed="8"/>
        <rFont val="굴림"/>
        <family val="3"/>
        <charset val="129"/>
      </rPr>
      <t>2</t>
    </r>
    <r>
      <rPr>
        <sz val="9"/>
        <color indexed="8"/>
        <rFont val="굴림"/>
        <family val="3"/>
        <charset val="129"/>
      </rPr>
      <t>00,000원*</t>
    </r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회</t>
    </r>
  </si>
  <si>
    <t>대학기관평가인증 회의비</t>
  </si>
  <si>
    <r>
      <t>2</t>
    </r>
    <r>
      <rPr>
        <sz val="9"/>
        <color indexed="8"/>
        <rFont val="굴림"/>
        <family val="3"/>
        <charset val="129"/>
      </rPr>
      <t>00,000원*2회</t>
    </r>
  </si>
  <si>
    <t>100,000원*4회</t>
  </si>
  <si>
    <t>4237
행사비</t>
  </si>
  <si>
    <t>150,000원*3종</t>
  </si>
  <si>
    <t>3,000원*300부</t>
  </si>
  <si>
    <t>50,000원*1식</t>
  </si>
  <si>
    <t>초청합창단 거마비</t>
  </si>
  <si>
    <t>200,000원*1식</t>
  </si>
  <si>
    <t>(160,000원*1명)+(140,000원*5명)</t>
  </si>
  <si>
    <t>후기졸업식현수막제작비</t>
  </si>
  <si>
    <t>150,000원*2종</t>
  </si>
  <si>
    <t>교내행사비(시무식, 개교 기념식 등)</t>
  </si>
  <si>
    <t>2017 수시 및 정시모집 설명회</t>
  </si>
  <si>
    <r>
      <t>5</t>
    </r>
    <r>
      <rPr>
        <sz val="9"/>
        <color indexed="8"/>
        <rFont val="굴림"/>
        <family val="3"/>
        <charset val="129"/>
      </rPr>
      <t>,</t>
    </r>
    <r>
      <rPr>
        <sz val="9"/>
        <color indexed="8"/>
        <rFont val="굴림"/>
        <family val="3"/>
        <charset val="129"/>
      </rPr>
      <t>0</t>
    </r>
    <r>
      <rPr>
        <sz val="9"/>
        <color indexed="8"/>
        <rFont val="굴림"/>
        <family val="3"/>
        <charset val="129"/>
      </rPr>
      <t>00,000원</t>
    </r>
    <r>
      <rPr>
        <sz val="9"/>
        <color indexed="8"/>
        <rFont val="굴림"/>
        <family val="3"/>
        <charset val="129"/>
      </rPr>
      <t>*2회</t>
    </r>
  </si>
  <si>
    <t>교수학습법특강 현수막</t>
  </si>
  <si>
    <t>80,000원*5회*2학기</t>
  </si>
  <si>
    <t>교수법연구모임 운영비</t>
  </si>
  <si>
    <t>교수법세미나 운영비</t>
  </si>
  <si>
    <t>500,000*2학기</t>
  </si>
  <si>
    <r>
      <t>1,000,000원*</t>
    </r>
    <r>
      <rPr>
        <sz val="9"/>
        <color indexed="8"/>
        <rFont val="굴림"/>
        <family val="3"/>
        <charset val="129"/>
      </rPr>
      <t>2회</t>
    </r>
  </si>
  <si>
    <t>4238
포교비</t>
  </si>
  <si>
    <t>정기법회 법사 법문비</t>
  </si>
  <si>
    <r>
      <t>418,400</t>
    </r>
    <r>
      <rPr>
        <sz val="9"/>
        <color indexed="8"/>
        <rFont val="굴림"/>
        <family val="3"/>
        <charset val="129"/>
      </rPr>
      <t>*</t>
    </r>
    <r>
      <rPr>
        <sz val="9"/>
        <color indexed="8"/>
        <rFont val="굴림"/>
        <family val="3"/>
        <charset val="129"/>
      </rPr>
      <t>4</t>
    </r>
    <r>
      <rPr>
        <sz val="9"/>
        <color indexed="8"/>
        <rFont val="굴림"/>
        <family val="3"/>
        <charset val="129"/>
      </rPr>
      <t>회</t>
    </r>
  </si>
  <si>
    <t>지관전 관리 용품비(청소용품외)</t>
  </si>
  <si>
    <t>서울 연등행사 참가 지원비</t>
  </si>
  <si>
    <t>30,000원*90명</t>
  </si>
  <si>
    <t>550,000원*2회</t>
  </si>
  <si>
    <t>부처님오신날 탑등 보수용 자재 구입비</t>
  </si>
  <si>
    <t>4239
기타운영비</t>
  </si>
  <si>
    <t>교수채용심사료(외부위원)</t>
  </si>
  <si>
    <t>600,000원*2개학과*2명</t>
  </si>
  <si>
    <t>교수채용심사료(내부위원)</t>
  </si>
  <si>
    <r>
      <t>5</t>
    </r>
    <r>
      <rPr>
        <sz val="9"/>
        <color indexed="8"/>
        <rFont val="굴림"/>
        <family val="3"/>
        <charset val="129"/>
      </rPr>
      <t>0,000원*2개학과*4명</t>
    </r>
  </si>
  <si>
    <t>교수공채 지원자 교통비</t>
  </si>
  <si>
    <t>50,000원*2개학과*3명</t>
  </si>
  <si>
    <t>교수공채 부대경비(다과비)</t>
  </si>
  <si>
    <t>50,000원*2개학과</t>
  </si>
  <si>
    <t>교수 채용광고료</t>
  </si>
  <si>
    <t>1,100,000원*2회</t>
  </si>
  <si>
    <t>시간강사 채용광고료</t>
  </si>
  <si>
    <t>500,000원*2회</t>
  </si>
  <si>
    <t>▣취사용가스비</t>
  </si>
  <si>
    <t>총장관사 취사용가스비</t>
  </si>
  <si>
    <t>50,000원*10회</t>
  </si>
  <si>
    <t>기숙사 이불세탁</t>
  </si>
  <si>
    <r>
      <rPr>
        <sz val="9"/>
        <color indexed="8"/>
        <rFont val="굴림"/>
        <family val="3"/>
        <charset val="129"/>
      </rPr>
      <t>9,</t>
    </r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00원</t>
    </r>
    <r>
      <rPr>
        <sz val="9"/>
        <color indexed="8"/>
        <rFont val="굴림"/>
        <family val="3"/>
        <charset val="129"/>
      </rPr>
      <t>*150채</t>
    </r>
  </si>
  <si>
    <r>
      <t>기숙사 오픈하우스</t>
    </r>
    <r>
      <rPr>
        <sz val="9"/>
        <color indexed="8"/>
        <rFont val="굴림"/>
        <family val="3"/>
        <charset val="129"/>
      </rPr>
      <t xml:space="preserve"> 2회</t>
    </r>
  </si>
  <si>
    <r>
      <t>2</t>
    </r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0,000원*2회</t>
    </r>
  </si>
  <si>
    <r>
      <t>평생교육원 과정</t>
    </r>
    <r>
      <rPr>
        <sz val="9"/>
        <color indexed="8"/>
        <rFont val="굴림"/>
        <family val="3"/>
        <charset val="129"/>
      </rPr>
      <t xml:space="preserve"> 운영비 및 행사비</t>
    </r>
  </si>
  <si>
    <t>9,500,000원*2학기</t>
  </si>
  <si>
    <t>▣식당 용역비</t>
  </si>
  <si>
    <t>직영급식 용역비</t>
  </si>
  <si>
    <t>년33,000,000원*5명</t>
  </si>
  <si>
    <t>외부캠프 식당 용역비</t>
  </si>
  <si>
    <t>2,500,000원*4명*1개월*2회</t>
  </si>
  <si>
    <t>▣식당 식자재비</t>
  </si>
  <si>
    <t>학기중 식자재비</t>
  </si>
  <si>
    <t>350명*2,000원*3식*월20일*8월</t>
  </si>
  <si>
    <t>방학중 식자재비</t>
  </si>
  <si>
    <t>150명*2,000원*3식*월20일*4월</t>
  </si>
  <si>
    <t>외부캠프 식자재비</t>
  </si>
  <si>
    <t>3,000원*200명*3식*25일*2회</t>
  </si>
  <si>
    <t>▣식당가스비</t>
  </si>
  <si>
    <t>직영급식 가스비</t>
  </si>
  <si>
    <t>1,600,000원*12개월</t>
  </si>
  <si>
    <t>외부캠프 가스비</t>
  </si>
  <si>
    <t>1,600,000원*(25일/30일)*2회</t>
  </si>
  <si>
    <t>▣식당 고정 운영비</t>
  </si>
  <si>
    <t>매월정기납부금(방역,집수정관리 등)</t>
  </si>
  <si>
    <t>월400,000원*12월</t>
  </si>
  <si>
    <t>▣식당 잔반처리비</t>
  </si>
  <si>
    <t>직영급식 잔반처리비</t>
  </si>
  <si>
    <t>700,000원*12개월</t>
  </si>
  <si>
    <t>외부캠프 잔반처리비</t>
  </si>
  <si>
    <t>700,000원*(25일/30일)*2회</t>
  </si>
  <si>
    <t>▣식당 세제 등 청소용품비</t>
  </si>
  <si>
    <t>직영급식 청소용품비(세제 등 청소용역비)</t>
  </si>
  <si>
    <t>1,200,000원*12개월</t>
  </si>
  <si>
    <t>외부캠프 청소용품비</t>
  </si>
  <si>
    <t>1,200,000원*(25일/30일)*2회</t>
  </si>
  <si>
    <t>▣식당 기타경비</t>
  </si>
  <si>
    <t>직영급식 기타경비((사무용품, 교육비)</t>
  </si>
  <si>
    <t>900,000*년1회</t>
  </si>
  <si>
    <t>4300
연구·학생경비</t>
  </si>
  <si>
    <t>4310
연구비</t>
  </si>
  <si>
    <t>4311
연구비</t>
  </si>
  <si>
    <t>▣신임교원교비연구비</t>
  </si>
  <si>
    <t>신임교원 교비 연구비</t>
  </si>
  <si>
    <t>5,000,000원*2명</t>
  </si>
  <si>
    <t>학술,인문,돈황대사전 및 불교학리뷰 발간비용(본 예산)</t>
  </si>
  <si>
    <t>{학술, 인문총서 75,000,000원}+{불교학리뷰 18,000,000원}</t>
  </si>
  <si>
    <r>
      <t>3,000,000원*5</t>
    </r>
    <r>
      <rPr>
        <sz val="9"/>
        <color indexed="8"/>
        <rFont val="굴림"/>
        <family val="3"/>
        <charset val="129"/>
      </rPr>
      <t>명</t>
    </r>
  </si>
  <si>
    <t xml:space="preserve">4312
연구관리비 </t>
  </si>
  <si>
    <t>50,000원*6회</t>
  </si>
  <si>
    <r>
      <t>300,</t>
    </r>
    <r>
      <rPr>
        <sz val="9"/>
        <color indexed="8"/>
        <rFont val="굴림"/>
        <family val="3"/>
        <charset val="129"/>
      </rPr>
      <t>000원*</t>
    </r>
    <r>
      <rPr>
        <sz val="9"/>
        <color indexed="8"/>
        <rFont val="굴림"/>
        <family val="3"/>
        <charset val="129"/>
      </rPr>
      <t>10</t>
    </r>
    <r>
      <rPr>
        <sz val="9"/>
        <color indexed="8"/>
        <rFont val="굴림"/>
        <family val="3"/>
        <charset val="129"/>
      </rPr>
      <t>편</t>
    </r>
  </si>
  <si>
    <t>학술행사참가지원비(국외, 국내)</t>
  </si>
  <si>
    <r>
      <t>(800,000원*2</t>
    </r>
    <r>
      <rPr>
        <sz val="9"/>
        <color indexed="8"/>
        <rFont val="굴림"/>
        <family val="3"/>
        <charset val="129"/>
      </rPr>
      <t>명)+(</t>
    </r>
    <r>
      <rPr>
        <sz val="9"/>
        <color indexed="8"/>
        <rFont val="굴림"/>
        <family val="3"/>
        <charset val="129"/>
      </rPr>
      <t>150</t>
    </r>
    <r>
      <rPr>
        <sz val="9"/>
        <color indexed="8"/>
        <rFont val="굴림"/>
        <family val="3"/>
        <charset val="129"/>
      </rPr>
      <t>,000원*</t>
    </r>
    <r>
      <rPr>
        <sz val="9"/>
        <color indexed="8"/>
        <rFont val="굴림"/>
        <family val="3"/>
        <charset val="129"/>
      </rPr>
      <t>7</t>
    </r>
    <r>
      <rPr>
        <sz val="9"/>
        <color indexed="8"/>
        <rFont val="굴림"/>
        <family val="3"/>
        <charset val="129"/>
      </rPr>
      <t>명)</t>
    </r>
  </si>
  <si>
    <t>1,000,000원*1권</t>
  </si>
  <si>
    <t>사이버강좌개발비</t>
  </si>
  <si>
    <r>
      <t>2</t>
    </r>
    <r>
      <rPr>
        <sz val="9"/>
        <color indexed="8"/>
        <rFont val="굴림"/>
        <family val="3"/>
        <charset val="129"/>
      </rPr>
      <t>,000,000원*2개강좌</t>
    </r>
  </si>
  <si>
    <t>394,000원*1식</t>
  </si>
  <si>
    <t>시설투자 및 기자재구입비</t>
  </si>
  <si>
    <t>941,000원*1식</t>
  </si>
  <si>
    <t>사업진행관련 논문발표비 및 논문심사료 등 기타연구관리비</t>
  </si>
  <si>
    <t>4,129,800원*1식</t>
  </si>
  <si>
    <t>4320
학생경비</t>
  </si>
  <si>
    <t>4321
교외장학금</t>
  </si>
  <si>
    <t>서울국제장학재단 장학금</t>
  </si>
  <si>
    <t>1,000,000*5명</t>
  </si>
  <si>
    <t>인문계 100년 장학금</t>
  </si>
  <si>
    <t>국가 장학금 1유형</t>
  </si>
  <si>
    <t>상월농협장학금</t>
  </si>
  <si>
    <t>▣교육기부장학금</t>
  </si>
  <si>
    <t>청소년교육지원사업(정부지원금)</t>
  </si>
  <si>
    <t>110,000,000원*2학기</t>
  </si>
  <si>
    <t>4322
교내장학금</t>
  </si>
  <si>
    <t>(1,200,000원*2명*2학기)+(750,000원*3명*2학기)+(750,000원*1명*2학기)</t>
  </si>
  <si>
    <t>200,000원*30명*2학기</t>
  </si>
  <si>
    <t>(900,000원*5명*2학기)+(500,000원*5명*2학기)+(500,000원*5명*2학기)</t>
  </si>
  <si>
    <t>국가근로장학금(학기중)</t>
  </si>
  <si>
    <t>(1,200원*80시간*20명*8개월)+(500원*80시간*10명*8개월)</t>
  </si>
  <si>
    <t>국가근로장학금(방학중)</t>
  </si>
  <si>
    <t>근로장학금(학기중)(국가장학금 1유형 수입대체)</t>
  </si>
  <si>
    <t>(1,200원*26명*20시간*16주*2학기)+(500원*1명*40시간*16주*2학기)</t>
  </si>
  <si>
    <t>근로장학금(방학중)(국가장학금 1유형 수입대체)</t>
  </si>
  <si>
    <t>(1,200원*26명*40시간*10주*2회)+(500원*10명*40시간*10주*2회)</t>
  </si>
  <si>
    <t>청소년교육지원사업(교비대응분)</t>
  </si>
  <si>
    <t>500원*10명*120시간*2학기</t>
  </si>
  <si>
    <t>외국인 어학봉사장학금(1,2학기)</t>
  </si>
  <si>
    <t>(17,000원*4시간*12주*30명)*2학기</t>
  </si>
  <si>
    <t>대만정부초청학생 장학금(1,2학기)</t>
  </si>
  <si>
    <t>(300,000원*1명*6개월)*2학기</t>
  </si>
  <si>
    <r>
      <rPr>
        <sz val="9"/>
        <color indexed="8"/>
        <rFont val="굴림"/>
        <family val="3"/>
        <charset val="129"/>
      </rPr>
      <t>200</t>
    </r>
    <r>
      <rPr>
        <sz val="9"/>
        <color indexed="8"/>
        <rFont val="굴림"/>
        <family val="3"/>
        <charset val="129"/>
      </rPr>
      <t>,000원*</t>
    </r>
    <r>
      <rPr>
        <sz val="9"/>
        <color indexed="8"/>
        <rFont val="굴림"/>
        <family val="3"/>
        <charset val="129"/>
      </rPr>
      <t>6</t>
    </r>
    <r>
      <rPr>
        <sz val="9"/>
        <color indexed="8"/>
        <rFont val="굴림"/>
        <family val="3"/>
        <charset val="129"/>
      </rPr>
      <t>인*8개월</t>
    </r>
  </si>
  <si>
    <t>(300,000원*1명*2학기)+(200,000원*3명*2학기)</t>
  </si>
  <si>
    <t>▣해외어학연수장학금</t>
  </si>
  <si>
    <t>해외어학연수장학금(국가장학금 1유형 수입대체)</t>
  </si>
  <si>
    <t>((10,000위안*70명*1학기)*200원)+((490,000엔*30명*1학기)*10원)+((5,000달러*10명*1학기)*1200원)</t>
  </si>
  <si>
    <t>▣해외대학원 학비지원장학금</t>
  </si>
  <si>
    <t>기존수혜자(미국 1명, 중국 1명)</t>
  </si>
  <si>
    <t>((7,000달러*1명*2학기)+(3,500달러*1명*2학기))*1,200원</t>
  </si>
  <si>
    <r>
      <t>신규선발자(미국 1</t>
    </r>
    <r>
      <rPr>
        <sz val="9"/>
        <color indexed="8"/>
        <rFont val="굴림"/>
        <family val="3"/>
        <charset val="129"/>
      </rPr>
      <t>명</t>
    </r>
    <r>
      <rPr>
        <sz val="9"/>
        <color indexed="8"/>
        <rFont val="굴림"/>
        <family val="3"/>
        <charset val="129"/>
      </rPr>
      <t>, 중국 1명, 일본 1명)</t>
    </r>
  </si>
  <si>
    <t>((7,000달러*1명*1학기)+(3,500달러*1명*1학기)+(5,000달러*1명*1학기))*1,200원</t>
  </si>
  <si>
    <t>봉사장학금</t>
  </si>
  <si>
    <r>
      <t>(</t>
    </r>
    <r>
      <rPr>
        <sz val="9"/>
        <color indexed="8"/>
        <rFont val="굴림"/>
        <family val="3"/>
        <charset val="129"/>
      </rPr>
      <t>100,000원*20명)+(200,000원*10명)</t>
    </r>
  </si>
  <si>
    <t>▣언론홍보장학금</t>
  </si>
  <si>
    <t>신문방송기자 홍보도우미 장학금</t>
  </si>
  <si>
    <r>
      <t>200,000원*10</t>
    </r>
    <r>
      <rPr>
        <sz val="9"/>
        <color indexed="8"/>
        <rFont val="굴림"/>
        <family val="3"/>
        <charset val="129"/>
      </rPr>
      <t>명*2학기</t>
    </r>
  </si>
  <si>
    <t>▣국가고시장학금</t>
  </si>
  <si>
    <t>세무회계사반 장학금 B</t>
  </si>
  <si>
    <r>
      <t>1</t>
    </r>
    <r>
      <rPr>
        <sz val="9"/>
        <color indexed="8"/>
        <rFont val="굴림"/>
        <family val="3"/>
        <charset val="129"/>
      </rPr>
      <t>,000,000원*5명</t>
    </r>
  </si>
  <si>
    <t>국가고시장학금B(고시반-방학중학습지원)</t>
  </si>
  <si>
    <t>620,000원*10명</t>
  </si>
  <si>
    <t>관세사반 장학금 B</t>
  </si>
  <si>
    <t>7급반 장학금(방학중 학습지원)</t>
  </si>
  <si>
    <t>450,000원*10명</t>
  </si>
  <si>
    <t>공기업반 장학금 B</t>
  </si>
  <si>
    <t>630,000원*10명</t>
  </si>
  <si>
    <t>국가고시장학금A(1차합격자 학업장려금)</t>
  </si>
  <si>
    <t>1,000,000*7명</t>
  </si>
  <si>
    <t>▣공공인재양성장학금</t>
  </si>
  <si>
    <t>공공인재양성반 행정장학금</t>
  </si>
  <si>
    <t>8,000원*80시간*12개월</t>
  </si>
  <si>
    <t>▣기여장학금</t>
  </si>
  <si>
    <t>(450,000원*228명*2학기*0.8)</t>
  </si>
  <si>
    <t>외부장학수여자(국가장학금 1유형)</t>
  </si>
  <si>
    <t>(300,000,000원/4)*2학기</t>
  </si>
  <si>
    <t>외부장학수여자(인문계 100년)</t>
  </si>
  <si>
    <t>(3,282,000원/4)*6명*2학기</t>
  </si>
  <si>
    <t>외부장학수여자(보훈장학금)</t>
  </si>
  <si>
    <t>(1,641,000원/4)*4명*2학기</t>
  </si>
  <si>
    <t>▣이승은장학금</t>
  </si>
  <si>
    <t>이승은 장학금 수여자</t>
  </si>
  <si>
    <t>5,000,000원*1명</t>
  </si>
  <si>
    <t>▣학생조교장학금</t>
  </si>
  <si>
    <t>학생조교장학금(국가장학금 1유형 수입대체)</t>
  </si>
  <si>
    <t>6,100원*50시간*12명*12개월</t>
  </si>
  <si>
    <t>▣어학교육지원장학금</t>
  </si>
  <si>
    <t>어학교육지원장학금(국가장학금 1유형 수입대체)</t>
  </si>
  <si>
    <t>1,000,000원*15명*2학기</t>
  </si>
  <si>
    <t>▣학생취업지원경비 장학금</t>
  </si>
  <si>
    <t>학생취업지원경비장학금(국가장학금 1유형 수입대체)</t>
  </si>
  <si>
    <t>100,000원*75명*2학기</t>
  </si>
  <si>
    <t>▣졸업지원 장학금</t>
  </si>
  <si>
    <t>졸업지원장학금(국가장학금 1유형 수입대체)</t>
  </si>
  <si>
    <t>100,000원*15명*2학기</t>
  </si>
  <si>
    <t>신입생면학장학금(원각불교장학금 100%)</t>
  </si>
  <si>
    <t>3,282,000원*114명</t>
  </si>
  <si>
    <t>978,000원*1명</t>
  </si>
  <si>
    <t>[2차]신입생학비감면 조정</t>
  </si>
  <si>
    <t>-479,330,400원*1식</t>
  </si>
  <si>
    <t>((3,282,000원*269명)+(3,282,000원*387명))-665,640,000원</t>
  </si>
  <si>
    <r>
      <t>(3,282</t>
    </r>
    <r>
      <rPr>
        <sz val="9"/>
        <color indexed="8"/>
        <rFont val="굴림"/>
        <family val="3"/>
        <charset val="129"/>
      </rPr>
      <t>,000원*</t>
    </r>
    <r>
      <rPr>
        <sz val="9"/>
        <color indexed="8"/>
        <rFont val="굴림"/>
        <family val="3"/>
        <charset val="129"/>
      </rPr>
      <t>11</t>
    </r>
    <r>
      <rPr>
        <sz val="9"/>
        <color indexed="8"/>
        <rFont val="굴림"/>
        <family val="3"/>
        <charset val="129"/>
      </rPr>
      <t>명*2학기)*0.7</t>
    </r>
  </si>
  <si>
    <t>천태금강장학금(50%)</t>
  </si>
  <si>
    <r>
      <t>(3,282</t>
    </r>
    <r>
      <rPr>
        <sz val="9"/>
        <color indexed="8"/>
        <rFont val="굴림"/>
        <family val="3"/>
        <charset val="129"/>
      </rPr>
      <t>,000원*</t>
    </r>
    <r>
      <rPr>
        <sz val="9"/>
        <color indexed="8"/>
        <rFont val="굴림"/>
        <family val="3"/>
        <charset val="129"/>
      </rPr>
      <t>38</t>
    </r>
    <r>
      <rPr>
        <sz val="9"/>
        <color indexed="8"/>
        <rFont val="굴림"/>
        <family val="3"/>
        <charset val="129"/>
      </rPr>
      <t>명*2학기)*0.</t>
    </r>
    <r>
      <rPr>
        <sz val="9"/>
        <color indexed="8"/>
        <rFont val="굴림"/>
        <family val="3"/>
        <charset val="129"/>
      </rPr>
      <t>5</t>
    </r>
  </si>
  <si>
    <t>일반대학원 재학생 승려학비감면(100%)</t>
  </si>
  <si>
    <t>3,700,000원*5명*2학기</t>
  </si>
  <si>
    <t>일반대학원 재학생 학비감면(석사70%)</t>
  </si>
  <si>
    <r>
      <t>3,700,000*0.7*</t>
    </r>
    <r>
      <rPr>
        <sz val="9"/>
        <color indexed="8"/>
        <rFont val="굴림"/>
        <family val="3"/>
        <charset val="129"/>
      </rPr>
      <t>6</t>
    </r>
    <r>
      <rPr>
        <sz val="9"/>
        <color indexed="8"/>
        <rFont val="굴림"/>
        <family val="3"/>
        <charset val="129"/>
      </rPr>
      <t>명*2학기</t>
    </r>
  </si>
  <si>
    <t>일반대학원 재학생 학비감면(박사50%)</t>
  </si>
  <si>
    <r>
      <t>3,700,000*0.</t>
    </r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*</t>
    </r>
    <r>
      <rPr>
        <sz val="9"/>
        <color indexed="8"/>
        <rFont val="굴림"/>
        <family val="3"/>
        <charset val="129"/>
      </rPr>
      <t>8</t>
    </r>
    <r>
      <rPr>
        <sz val="9"/>
        <color indexed="8"/>
        <rFont val="굴림"/>
        <family val="3"/>
        <charset val="129"/>
      </rPr>
      <t>명*2학기</t>
    </r>
  </si>
  <si>
    <r>
      <t>일반대학원 신입생 학비감면(석사</t>
    </r>
    <r>
      <rPr>
        <sz val="9"/>
        <color indexed="8"/>
        <rFont val="굴림"/>
        <family val="3"/>
        <charset val="129"/>
      </rPr>
      <t>70%</t>
    </r>
    <r>
      <rPr>
        <sz val="9"/>
        <color indexed="8"/>
        <rFont val="굴림"/>
        <family val="3"/>
        <charset val="129"/>
      </rPr>
      <t>)</t>
    </r>
  </si>
  <si>
    <r>
      <t>(3,700,000*0.7*</t>
    </r>
    <r>
      <rPr>
        <sz val="9"/>
        <color indexed="8"/>
        <rFont val="굴림"/>
        <family val="3"/>
        <charset val="129"/>
      </rPr>
      <t>8</t>
    </r>
    <r>
      <rPr>
        <sz val="9"/>
        <color indexed="8"/>
        <rFont val="굴림"/>
        <family val="3"/>
        <charset val="129"/>
      </rPr>
      <t>명*2학기)+(3,700,000*0.7*</t>
    </r>
    <r>
      <rPr>
        <sz val="9"/>
        <color indexed="8"/>
        <rFont val="굴림"/>
        <family val="3"/>
        <charset val="129"/>
      </rPr>
      <t>3</t>
    </r>
    <r>
      <rPr>
        <sz val="9"/>
        <color indexed="8"/>
        <rFont val="굴림"/>
        <family val="3"/>
        <charset val="129"/>
      </rPr>
      <t>명*1학기)</t>
    </r>
  </si>
  <si>
    <t>일반대학원 신입생 학비감면(박사)</t>
  </si>
  <si>
    <t>(3,700,000*0.5*4명*2학기)+(3,700,000*0.5*1명*1학기)</t>
  </si>
  <si>
    <t>일반대학원 신입생 입학금감면</t>
  </si>
  <si>
    <r>
      <t>(1,000,000*</t>
    </r>
    <r>
      <rPr>
        <sz val="9"/>
        <color indexed="8"/>
        <rFont val="굴림"/>
        <family val="3"/>
        <charset val="129"/>
      </rPr>
      <t>12</t>
    </r>
    <r>
      <rPr>
        <sz val="9"/>
        <color indexed="8"/>
        <rFont val="굴림"/>
        <family val="3"/>
        <charset val="129"/>
      </rPr>
      <t>명*0.5)+(1,000,000*</t>
    </r>
    <r>
      <rPr>
        <sz val="9"/>
        <color indexed="8"/>
        <rFont val="굴림"/>
        <family val="3"/>
        <charset val="129"/>
      </rPr>
      <t>4</t>
    </r>
    <r>
      <rPr>
        <sz val="9"/>
        <color indexed="8"/>
        <rFont val="굴림"/>
        <family val="3"/>
        <charset val="129"/>
      </rPr>
      <t>명*0.5)</t>
    </r>
  </si>
  <si>
    <t>연구조교 학비감면</t>
  </si>
  <si>
    <t>1,850,000원*1명</t>
  </si>
  <si>
    <t>4323
실험실습비</t>
  </si>
  <si>
    <t>4324
논문심사료</t>
  </si>
  <si>
    <t>4325
학생지원비</t>
  </si>
  <si>
    <t>300,000원*3회</t>
  </si>
  <si>
    <t>학생축제(봄빛제) 지원경비</t>
  </si>
  <si>
    <r>
      <t>50,000원*400</t>
    </r>
    <r>
      <rPr>
        <sz val="9"/>
        <color indexed="8"/>
        <rFont val="굴림"/>
        <family val="3"/>
        <charset val="129"/>
      </rPr>
      <t>명</t>
    </r>
    <r>
      <rPr>
        <sz val="9"/>
        <color indexed="8"/>
        <rFont val="굴림"/>
        <family val="3"/>
        <charset val="129"/>
      </rPr>
      <t>*0.3</t>
    </r>
  </si>
  <si>
    <t>체육대회 지원경비</t>
  </si>
  <si>
    <r>
      <t>20,000원*400</t>
    </r>
    <r>
      <rPr>
        <sz val="9"/>
        <color indexed="8"/>
        <rFont val="굴림"/>
        <family val="3"/>
        <charset val="129"/>
      </rPr>
      <t>명</t>
    </r>
    <r>
      <rPr>
        <sz val="9"/>
        <color indexed="8"/>
        <rFont val="굴림"/>
        <family val="3"/>
        <charset val="129"/>
      </rPr>
      <t>*0.3</t>
    </r>
  </si>
  <si>
    <r>
      <t>1,000</t>
    </r>
    <r>
      <rPr>
        <sz val="9"/>
        <color indexed="8"/>
        <rFont val="굴림"/>
        <family val="3"/>
        <charset val="129"/>
      </rPr>
      <t>,000원*</t>
    </r>
    <r>
      <rPr>
        <sz val="9"/>
        <color indexed="8"/>
        <rFont val="굴림"/>
        <family val="3"/>
        <charset val="129"/>
      </rPr>
      <t>2</t>
    </r>
    <r>
      <rPr>
        <sz val="9"/>
        <color indexed="8"/>
        <rFont val="굴림"/>
        <family val="3"/>
        <charset val="129"/>
      </rPr>
      <t>회*2학기</t>
    </r>
  </si>
  <si>
    <r>
      <t>70,000원*145</t>
    </r>
    <r>
      <rPr>
        <sz val="9"/>
        <color indexed="8"/>
        <rFont val="굴림"/>
        <family val="3"/>
        <charset val="129"/>
      </rPr>
      <t>명</t>
    </r>
  </si>
  <si>
    <r>
      <t>5</t>
    </r>
    <r>
      <rPr>
        <sz val="9"/>
        <color indexed="8"/>
        <rFont val="굴림"/>
        <family val="3"/>
        <charset val="129"/>
      </rPr>
      <t>00</t>
    </r>
    <r>
      <rPr>
        <sz val="9"/>
        <color indexed="8"/>
        <rFont val="굴림"/>
        <family val="3"/>
        <charset val="129"/>
      </rPr>
      <t>,000원*</t>
    </r>
    <r>
      <rPr>
        <sz val="9"/>
        <color indexed="8"/>
        <rFont val="굴림"/>
        <family val="3"/>
        <charset val="129"/>
      </rPr>
      <t>2</t>
    </r>
    <r>
      <rPr>
        <sz val="9"/>
        <color indexed="8"/>
        <rFont val="굴림"/>
        <family val="3"/>
        <charset val="129"/>
      </rPr>
      <t>회</t>
    </r>
  </si>
  <si>
    <r>
      <t>300,000원*</t>
    </r>
    <r>
      <rPr>
        <sz val="9"/>
        <color indexed="8"/>
        <rFont val="굴림"/>
        <family val="3"/>
        <charset val="129"/>
      </rPr>
      <t>3</t>
    </r>
    <r>
      <rPr>
        <sz val="9"/>
        <color indexed="8"/>
        <rFont val="굴림"/>
        <family val="3"/>
        <charset val="129"/>
      </rPr>
      <t>팀</t>
    </r>
  </si>
  <si>
    <t>외국인(중국) 교환학생 식비(1,2학기)</t>
  </si>
  <si>
    <r>
      <t>(3,500원*3식*10명*30일*4개월*0.7+3,500원*3식*7명*30일*2개월*0.7)</t>
    </r>
    <r>
      <rPr>
        <sz val="9"/>
        <color indexed="8"/>
        <rFont val="굴림"/>
        <family val="3"/>
        <charset val="129"/>
      </rPr>
      <t>*2학기</t>
    </r>
  </si>
  <si>
    <t>▣학생지도비</t>
  </si>
  <si>
    <t>200,000원*2회*2학기</t>
  </si>
  <si>
    <t>학부 및 대학원 학생지도비 배정액</t>
  </si>
  <si>
    <r>
      <t>10</t>
    </r>
    <r>
      <rPr>
        <sz val="9"/>
        <color indexed="8"/>
        <rFont val="굴림"/>
        <family val="3"/>
        <charset val="129"/>
      </rPr>
      <t>,000원*</t>
    </r>
    <r>
      <rPr>
        <sz val="9"/>
        <color indexed="8"/>
        <rFont val="굴림"/>
        <family val="3"/>
        <charset val="129"/>
      </rPr>
      <t>456</t>
    </r>
    <r>
      <rPr>
        <sz val="9"/>
        <color indexed="8"/>
        <rFont val="굴림"/>
        <family val="3"/>
        <charset val="129"/>
      </rPr>
      <t>명</t>
    </r>
  </si>
  <si>
    <t>대학원 학생지도비 배정액</t>
  </si>
  <si>
    <t>40,000원*25명</t>
  </si>
  <si>
    <t>학술발표지원비</t>
  </si>
  <si>
    <t>300,000원(국내)+1,500,000원(국외)</t>
  </si>
  <si>
    <t>학술지발표 지원비</t>
  </si>
  <si>
    <t>300,000원*2인</t>
  </si>
  <si>
    <t>총학생회 구성 및 지도간담회</t>
  </si>
  <si>
    <t>600,000원*2학기</t>
  </si>
  <si>
    <r>
      <t>총학생회 출범식</t>
    </r>
    <r>
      <rPr>
        <sz val="9"/>
        <color indexed="8"/>
        <rFont val="굴림"/>
        <family val="3"/>
        <charset val="129"/>
      </rPr>
      <t xml:space="preserve"> 지원경비</t>
    </r>
  </si>
  <si>
    <r>
      <t>3</t>
    </r>
    <r>
      <rPr>
        <sz val="9"/>
        <color indexed="8"/>
        <rFont val="굴림"/>
        <family val="3"/>
        <charset val="129"/>
      </rPr>
      <t>00,000원*1회</t>
    </r>
  </si>
  <si>
    <t>큐대35,000원*10개+쵸크20,000원*2통+당구지170,000원+광약30,000원</t>
  </si>
  <si>
    <t>(신곡2룸*50,000원)*12개월+마이크4개*40,000원+선10개*10,000원/개</t>
  </si>
  <si>
    <t>신문방송사  워크숍 지원</t>
  </si>
  <si>
    <t>1,500,000원*1회</t>
  </si>
  <si>
    <t>신문방송사 자치활동 지원비</t>
  </si>
  <si>
    <r>
      <rPr>
        <sz val="9"/>
        <color indexed="8"/>
        <rFont val="굴림"/>
        <family val="3"/>
        <charset val="129"/>
      </rPr>
      <t>750</t>
    </r>
    <r>
      <rPr>
        <sz val="9"/>
        <color indexed="8"/>
        <rFont val="굴림"/>
        <family val="3"/>
        <charset val="129"/>
      </rPr>
      <t>,000원*2학기</t>
    </r>
  </si>
  <si>
    <t>신문방송사 교육/연수</t>
  </si>
  <si>
    <r>
      <t>8,000원*3</t>
    </r>
    <r>
      <rPr>
        <sz val="9"/>
        <color indexed="8"/>
        <rFont val="굴림"/>
        <family val="3"/>
        <charset val="129"/>
      </rPr>
      <t>0</t>
    </r>
    <r>
      <rPr>
        <sz val="9"/>
        <color indexed="8"/>
        <rFont val="굴림"/>
        <family val="3"/>
        <charset val="129"/>
      </rPr>
      <t>명*2회*2학기</t>
    </r>
  </si>
  <si>
    <t>10,000원*30명*2회</t>
  </si>
  <si>
    <t>▣해외연수지원비</t>
  </si>
  <si>
    <t>영어권 해외연수지원비</t>
  </si>
  <si>
    <r>
      <t>1,500,000원*4</t>
    </r>
    <r>
      <rPr>
        <sz val="9"/>
        <color indexed="8"/>
        <rFont val="굴림"/>
        <family val="3"/>
        <charset val="129"/>
      </rPr>
      <t>명</t>
    </r>
    <r>
      <rPr>
        <sz val="9"/>
        <color indexed="8"/>
        <rFont val="굴림"/>
        <family val="3"/>
        <charset val="129"/>
      </rPr>
      <t>*2학기</t>
    </r>
  </si>
  <si>
    <t>▣어학교육지원비</t>
  </si>
  <si>
    <t>어학교육지원 경비지출</t>
  </si>
  <si>
    <t>[1차]5급 공채 준비반 및 7급 공채 준비반 동영상 강의지원</t>
  </si>
  <si>
    <t>5,000,000원(5급)+2,500,000원(7급)</t>
  </si>
  <si>
    <t>1차 시험대비 강의료(PAST강사)</t>
  </si>
  <si>
    <t>(250,000원*2명*7강좌)+(100,000원*2명*5개월)</t>
  </si>
  <si>
    <t>(5급 및 7급 공채 준비반 학습지원금 A유형-재적생 방학중 학습지원</t>
  </si>
  <si>
    <t>6,000,000원(5급)+4,500,000원(7급)</t>
  </si>
  <si>
    <t>(5급 공채준비반 학습지원금) B유형-1차 합격생 2차 학습지원</t>
  </si>
  <si>
    <t>[(500,000원*7강좌)+(100,000원*10개월)]*2</t>
  </si>
  <si>
    <t>(경찰/소방 학습지원)B유형-1/2차 학습지원금</t>
  </si>
  <si>
    <t>2,000,000원*2명</t>
  </si>
  <si>
    <t>(동영상비)공기업 동영상 강의지원</t>
  </si>
  <si>
    <t>400,000원*10강좌</t>
  </si>
  <si>
    <t>(강의비)공기업 면접대비 특강</t>
  </si>
  <si>
    <t>300,000원*2명*3회</t>
  </si>
  <si>
    <t>(튜터/튜티)튜터 인건비</t>
  </si>
  <si>
    <t>200,000원*5명*10회</t>
  </si>
  <si>
    <t>(튜터/튜티)회의비</t>
  </si>
  <si>
    <t>(튜터/튜티)우수학생 포상비</t>
  </si>
  <si>
    <t>신입생 인적성검사</t>
  </si>
  <si>
    <t>25,000원*151명</t>
  </si>
  <si>
    <t>취업동아리반 운영경비</t>
  </si>
  <si>
    <t>20,000원*40명*1회</t>
  </si>
  <si>
    <t>취업박람회 참가경비</t>
  </si>
  <si>
    <t>(600,000원*1회)+(10,000원*40명*1식*1회)</t>
  </si>
  <si>
    <t>취업특강</t>
  </si>
  <si>
    <t>400,000원*2회</t>
  </si>
  <si>
    <t>▣세무회계사반운영비</t>
  </si>
  <si>
    <t>공기업 탐방-버스료, 식대</t>
  </si>
  <si>
    <t>버스료 500,000원+식대 500,000원</t>
  </si>
  <si>
    <t>동기유발 및 취업특강</t>
  </si>
  <si>
    <t>[1,800,000원(동기유발)]+2,200,000원(취업특강)]</t>
  </si>
  <si>
    <t>학교경영자배상책임보험</t>
  </si>
  <si>
    <t>7,000원*500명</t>
  </si>
  <si>
    <r>
      <t>10,000원*3학점*1강좌*75</t>
    </r>
    <r>
      <rPr>
        <sz val="9"/>
        <color indexed="8"/>
        <rFont val="굴림"/>
        <family val="3"/>
        <charset val="129"/>
      </rPr>
      <t>명*2학기</t>
    </r>
  </si>
  <si>
    <t>장애학생지원 예비비</t>
  </si>
  <si>
    <t>양성평등지원 예비비</t>
  </si>
  <si>
    <r>
      <t>1</t>
    </r>
    <r>
      <rPr>
        <sz val="9"/>
        <color indexed="8"/>
        <rFont val="굴림"/>
        <family val="3"/>
        <charset val="129"/>
      </rPr>
      <t>0</t>
    </r>
    <r>
      <rPr>
        <sz val="9"/>
        <color indexed="8"/>
        <rFont val="굴림"/>
        <family val="3"/>
        <charset val="129"/>
      </rPr>
      <t>0,000원*5권</t>
    </r>
  </si>
  <si>
    <t>1,000,000원*2학기</t>
  </si>
  <si>
    <t>수업에세이 공모전 지원비</t>
  </si>
  <si>
    <t>2,950,000원*1식</t>
  </si>
  <si>
    <t>4329
기타학생경비</t>
  </si>
  <si>
    <t>▣기타학생경비</t>
  </si>
  <si>
    <t>4330
입시관리비</t>
  </si>
  <si>
    <t>4332
입시경비</t>
  </si>
  <si>
    <r>
      <t>10</t>
    </r>
    <r>
      <rPr>
        <sz val="9"/>
        <color indexed="8"/>
        <rFont val="굴림"/>
        <family val="3"/>
        <charset val="129"/>
      </rPr>
      <t>개지역*</t>
    </r>
    <r>
      <rPr>
        <sz val="9"/>
        <color indexed="8"/>
        <rFont val="굴림"/>
        <family val="3"/>
        <charset val="129"/>
      </rPr>
      <t>15</t>
    </r>
    <r>
      <rPr>
        <sz val="9"/>
        <color indexed="8"/>
        <rFont val="굴림"/>
        <family val="3"/>
        <charset val="129"/>
      </rPr>
      <t>명*</t>
    </r>
    <r>
      <rPr>
        <sz val="9"/>
        <color indexed="8"/>
        <rFont val="굴림"/>
        <family val="3"/>
        <charset val="129"/>
      </rPr>
      <t>200</t>
    </r>
    <r>
      <rPr>
        <sz val="9"/>
        <color indexed="8"/>
        <rFont val="굴림"/>
        <family val="3"/>
        <charset val="129"/>
      </rPr>
      <t>,000원</t>
    </r>
  </si>
  <si>
    <r>
      <rPr>
        <sz val="9"/>
        <color indexed="8"/>
        <rFont val="굴림"/>
        <family val="3"/>
        <charset val="129"/>
      </rPr>
      <t>60</t>
    </r>
    <r>
      <rPr>
        <sz val="9"/>
        <color indexed="8"/>
        <rFont val="굴림"/>
        <family val="3"/>
        <charset val="129"/>
      </rPr>
      <t>개교*</t>
    </r>
    <r>
      <rPr>
        <sz val="9"/>
        <color indexed="8"/>
        <rFont val="굴림"/>
        <family val="3"/>
        <charset val="129"/>
      </rPr>
      <t>1</t>
    </r>
    <r>
      <rPr>
        <sz val="9"/>
        <color indexed="8"/>
        <rFont val="굴림"/>
        <family val="3"/>
        <charset val="129"/>
      </rPr>
      <t>00,000원</t>
    </r>
  </si>
  <si>
    <r>
      <t>20</t>
    </r>
    <r>
      <rPr>
        <sz val="9"/>
        <color indexed="8"/>
        <rFont val="굴림"/>
        <family val="3"/>
        <charset val="129"/>
      </rPr>
      <t>명*</t>
    </r>
    <r>
      <rPr>
        <sz val="9"/>
        <color indexed="8"/>
        <rFont val="굴림"/>
        <family val="3"/>
        <charset val="129"/>
      </rPr>
      <t>100</t>
    </r>
    <r>
      <rPr>
        <sz val="9"/>
        <color indexed="8"/>
        <rFont val="굴림"/>
        <family val="3"/>
        <charset val="129"/>
      </rPr>
      <t>,000원</t>
    </r>
  </si>
  <si>
    <r>
      <t>1,000원*30</t>
    </r>
    <r>
      <rPr>
        <sz val="9"/>
        <color indexed="8"/>
        <rFont val="굴림"/>
        <family val="3"/>
        <charset val="129"/>
      </rPr>
      <t>,000부</t>
    </r>
  </si>
  <si>
    <r>
      <t>5,000원*</t>
    </r>
    <r>
      <rPr>
        <sz val="9"/>
        <color indexed="8"/>
        <rFont val="굴림"/>
        <family val="3"/>
        <charset val="129"/>
      </rPr>
      <t>6</t>
    </r>
    <r>
      <rPr>
        <sz val="9"/>
        <color indexed="8"/>
        <rFont val="굴림"/>
        <family val="3"/>
        <charset val="129"/>
      </rPr>
      <t>00명</t>
    </r>
  </si>
  <si>
    <t>입시용품 구입비(소모품)</t>
  </si>
  <si>
    <r>
      <t>250원*</t>
    </r>
    <r>
      <rPr>
        <sz val="9"/>
        <color indexed="8"/>
        <rFont val="굴림"/>
        <family val="3"/>
        <charset val="129"/>
      </rPr>
      <t>45</t>
    </r>
    <r>
      <rPr>
        <sz val="9"/>
        <color indexed="8"/>
        <rFont val="굴림"/>
        <family val="3"/>
        <charset val="129"/>
      </rPr>
      <t>0명</t>
    </r>
  </si>
  <si>
    <t>홍보물제작비</t>
  </si>
  <si>
    <t>80원*8,000부*2학기</t>
  </si>
  <si>
    <t>일반대학원 모집요강 인쇄비(전기,후기)</t>
  </si>
  <si>
    <t>1,000원*1,500부*2회</t>
  </si>
  <si>
    <r>
      <t>인터넷원서접수 시스템 구축비용</t>
    </r>
    <r>
      <rPr>
        <sz val="9"/>
        <color indexed="8"/>
        <rFont val="굴림"/>
        <family val="3"/>
        <charset val="129"/>
      </rPr>
      <t>(진학어플라이)</t>
    </r>
  </si>
  <si>
    <t>면접자 수송을 위한 차량지입 경비</t>
  </si>
  <si>
    <t>600,000원*4회</t>
  </si>
  <si>
    <t>4400
교육외비용</t>
  </si>
  <si>
    <t>4420
기타교육외비용</t>
  </si>
  <si>
    <t>4421
잡손실</t>
  </si>
  <si>
    <t>▣잡 손 실</t>
  </si>
  <si>
    <t>외화환산손실 등 잡손실</t>
  </si>
  <si>
    <t>4500
전출금</t>
  </si>
  <si>
    <t>4510
전출금</t>
  </si>
  <si>
    <t>4518
비등록금회계전출금</t>
  </si>
  <si>
    <t>▣비등록금회계전출금</t>
  </si>
  <si>
    <t>4600
예비비</t>
  </si>
  <si>
    <t>4610
예비비</t>
  </si>
  <si>
    <t>4611
예비비</t>
  </si>
  <si>
    <t>1200
투자와기타
자산지출</t>
  </si>
  <si>
    <t>1240
기타자산지출</t>
  </si>
  <si>
    <t>1242 임차보증금지출</t>
  </si>
  <si>
    <t>▣임차보증금지출</t>
  </si>
  <si>
    <t>1250
원금보존기금적립</t>
  </si>
  <si>
    <t>▣건축기금적립</t>
  </si>
  <si>
    <t>▣장학기금적립</t>
  </si>
  <si>
    <t>1260
임의기금적립</t>
  </si>
  <si>
    <t>1262 임의연구기금적립</t>
  </si>
  <si>
    <t>1263 임의건축기금적립</t>
  </si>
  <si>
    <t>1264 임의장학기금적립</t>
  </si>
  <si>
    <t>1265 임의퇴직기금적립</t>
  </si>
  <si>
    <t>▣퇴직기금적립</t>
  </si>
  <si>
    <t>무기계약직원 퇴직금 적립</t>
  </si>
  <si>
    <t>1266 임의기타기금적립</t>
  </si>
  <si>
    <t>학교발전기금 운용이자 적립</t>
  </si>
  <si>
    <t>10,530,000원*1식</t>
  </si>
  <si>
    <t>1300 고정자산매입지출</t>
  </si>
  <si>
    <t>1310 유형고정자산매입지출</t>
  </si>
  <si>
    <t>1313
구축물매입비</t>
  </si>
  <si>
    <t>▣구축물 매입비</t>
  </si>
  <si>
    <t>1314
기계·기구매입비</t>
  </si>
  <si>
    <t>▣기계기구매입비</t>
  </si>
  <si>
    <t>과금관리용 서버 교체비</t>
  </si>
  <si>
    <t>3,000,000원*1대</t>
  </si>
  <si>
    <t>LMS용 WAS 서버 PC구입비</t>
  </si>
  <si>
    <t>8,000,000원*1대</t>
  </si>
  <si>
    <t>온라인 강좌 및 교내영상자료 디지털 저장장치 구입비</t>
  </si>
  <si>
    <t>1,000,000원*1대</t>
  </si>
  <si>
    <r>
      <t>7</t>
    </r>
    <r>
      <rPr>
        <sz val="9"/>
        <color indexed="8"/>
        <rFont val="굴림"/>
        <family val="3"/>
        <charset val="129"/>
      </rPr>
      <t>00,000원*1대</t>
    </r>
  </si>
  <si>
    <t>자주식 잔디깍기 기계구입</t>
  </si>
  <si>
    <t>기계기구매입비</t>
  </si>
  <si>
    <t>식당 주방기구 교체비</t>
  </si>
  <si>
    <t>20,000,000원 * 1식</t>
  </si>
  <si>
    <t>기존 기숙사 기계기구 교체비[전자레인지, 냉장고]</t>
  </si>
  <si>
    <t>120,000원*2대(전자레인지)</t>
  </si>
  <si>
    <t>과금관리 프로그램 구입비</t>
  </si>
  <si>
    <t>대표 홈페이지 개발비</t>
  </si>
  <si>
    <t>40,000,000원*1식</t>
  </si>
  <si>
    <t>1315
집기비품매입비</t>
  </si>
  <si>
    <t>호실침대 구입(기존)-침대 및 의자</t>
  </si>
  <si>
    <t>침대(406,000원*4개)+의자(73,000원*30개)</t>
  </si>
  <si>
    <t>성도관 호실 집기구입(책상, 매트, 책장, 서랍, 의자 옷장 등 각 16개~15개)</t>
  </si>
  <si>
    <t>25,596,800원*1식</t>
  </si>
  <si>
    <t>일반집기비품매입비</t>
  </si>
  <si>
    <t>외부캠프 진행에 따른 파손 집기비품 구입비</t>
  </si>
  <si>
    <t>1316
차량운반구매입비</t>
  </si>
  <si>
    <t>▣차량운반구매비</t>
  </si>
  <si>
    <t>총장차량(1217호) 구입비</t>
  </si>
  <si>
    <t>26,000,000원 * 1대</t>
  </si>
  <si>
    <t>1317
도서구입비</t>
  </si>
  <si>
    <r>
      <t>25</t>
    </r>
    <r>
      <rPr>
        <sz val="9"/>
        <color indexed="8"/>
        <rFont val="굴림"/>
        <family val="3"/>
        <charset val="129"/>
      </rPr>
      <t>,000원*</t>
    </r>
    <r>
      <rPr>
        <sz val="9"/>
        <color indexed="8"/>
        <rFont val="굴림"/>
        <family val="3"/>
        <charset val="129"/>
      </rPr>
      <t>940</t>
    </r>
    <r>
      <rPr>
        <sz val="9"/>
        <color indexed="8"/>
        <rFont val="굴림"/>
        <family val="3"/>
        <charset val="129"/>
      </rPr>
      <t>권</t>
    </r>
  </si>
  <si>
    <r>
      <t>연</t>
    </r>
    <r>
      <rPr>
        <sz val="9"/>
        <color indexed="8"/>
        <rFont val="굴림"/>
        <family val="3"/>
        <charset val="129"/>
      </rPr>
      <t>9</t>
    </r>
    <r>
      <rPr>
        <sz val="9"/>
        <color indexed="8"/>
        <rFont val="굴림"/>
        <family val="3"/>
        <charset val="129"/>
      </rPr>
      <t>0,000원*</t>
    </r>
    <r>
      <rPr>
        <sz val="9"/>
        <color indexed="8"/>
        <rFont val="굴림"/>
        <family val="3"/>
        <charset val="129"/>
      </rPr>
      <t>90</t>
    </r>
    <r>
      <rPr>
        <sz val="9"/>
        <color indexed="8"/>
        <rFont val="굴림"/>
        <family val="3"/>
        <charset val="129"/>
      </rPr>
      <t>여종</t>
    </r>
  </si>
  <si>
    <r>
      <t>2</t>
    </r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,000원*</t>
    </r>
    <r>
      <rPr>
        <sz val="9"/>
        <color indexed="8"/>
        <rFont val="굴림"/>
        <family val="3"/>
        <charset val="129"/>
      </rPr>
      <t>80</t>
    </r>
    <r>
      <rPr>
        <sz val="9"/>
        <color indexed="8"/>
        <rFont val="굴림"/>
        <family val="3"/>
        <charset val="129"/>
      </rPr>
      <t>여종</t>
    </r>
  </si>
  <si>
    <t>▣전자자료구입비</t>
  </si>
  <si>
    <r>
      <rPr>
        <sz val="9"/>
        <color indexed="8"/>
        <rFont val="굴림"/>
        <family val="3"/>
        <charset val="129"/>
      </rPr>
      <t>5</t>
    </r>
    <r>
      <rPr>
        <sz val="9"/>
        <color indexed="8"/>
        <rFont val="굴림"/>
        <family val="3"/>
        <charset val="129"/>
      </rPr>
      <t>,000,000</t>
    </r>
    <r>
      <rPr>
        <sz val="9"/>
        <color indexed="8"/>
        <rFont val="굴림"/>
        <family val="3"/>
        <charset val="129"/>
      </rPr>
      <t>원*3식</t>
    </r>
  </si>
  <si>
    <t>1319
건설가계정</t>
  </si>
  <si>
    <t>▣건설가계정</t>
  </si>
  <si>
    <t>미사용차기이월자금</t>
  </si>
  <si>
    <t>자 금 지 출 총 계</t>
  </si>
  <si>
    <t>2016본예산</t>
    <phoneticPr fontId="15" type="noConversion"/>
  </si>
  <si>
    <t>2016년 본예산</t>
    <phoneticPr fontId="1" type="noConversion"/>
  </si>
  <si>
    <t>산출금액
(2016년 
본예산)</t>
    <phoneticPr fontId="1" type="noConversion"/>
  </si>
  <si>
    <t>938,000원*114명</t>
  </si>
  <si>
    <t>▣일반대학원입학금</t>
  </si>
  <si>
    <t>일반대학원 신입생 입학금</t>
  </si>
  <si>
    <t>1,000,000원*16명</t>
  </si>
  <si>
    <t>▣계절학기수강료</t>
  </si>
  <si>
    <t>5339
기타교육수입</t>
    <phoneticPr fontId="15" type="noConversion"/>
  </si>
  <si>
    <t>1240
기타자산수입</t>
    <phoneticPr fontId="15" type="noConversion"/>
  </si>
  <si>
    <t>1242
임차보증금 회수</t>
    <phoneticPr fontId="1" type="noConversion"/>
  </si>
  <si>
    <t>▣임차보증금회수</t>
  </si>
  <si>
    <t xml:space="preserve">총장차량 교체에 따른 기존 관용차량 보증금 </t>
  </si>
  <si>
    <t>33,000,000원*1식</t>
  </si>
  <si>
    <t>4230
운영비</t>
    <phoneticPr fontId="2" type="noConversion"/>
  </si>
  <si>
    <t>4233
일반용역비</t>
    <phoneticPr fontId="2" type="noConversion"/>
  </si>
  <si>
    <t>674,100원*12개월</t>
    <phoneticPr fontId="1" type="noConversion"/>
  </si>
  <si>
    <t>1,315,630원*12개월</t>
  </si>
  <si>
    <t>8,705,730원*12개월</t>
    <phoneticPr fontId="1" type="noConversion"/>
  </si>
  <si>
    <t>3,000,000원*5명</t>
  </si>
  <si>
    <t>300,000원*10편</t>
  </si>
  <si>
    <t>(800,000원*2명)+(150,000원*7명)</t>
  </si>
  <si>
    <t>2,000,000원*2개강좌</t>
  </si>
  <si>
    <t>신규선발자(미국 1명, 중국 1명, 일본 1명)</t>
  </si>
  <si>
    <t>(100,000원*20명)+(200,000원*10명)</t>
  </si>
  <si>
    <t xml:space="preserve">                               -</t>
  </si>
  <si>
    <t>(3,282,000원*11명*2학기)*0.7</t>
  </si>
  <si>
    <t>(3,282,000원*38명*2학기)*0.5</t>
  </si>
  <si>
    <t>3,700,000*0.7*6명*2학기</t>
  </si>
  <si>
    <t>3,700,000*0.5*8명*2학기</t>
  </si>
  <si>
    <t>일반대학원 신입생 학비감면(석사70%)</t>
  </si>
  <si>
    <t>(3,700,000*0.7*8명*2학기)+(3,700,000*0.7*3명*1학기)</t>
  </si>
  <si>
    <t>(1,000,000*12명*0.5)+(1,000,000*4명*0.5)</t>
  </si>
  <si>
    <t>50,000원*400명*0.3</t>
  </si>
  <si>
    <t>20,000원*400명*0.3</t>
  </si>
  <si>
    <t>1,000,000원*2회*2학기</t>
  </si>
  <si>
    <t>70,000원*145명</t>
  </si>
  <si>
    <t>300,000원*3팀</t>
  </si>
  <si>
    <t>(3,500원*3식*10명*30일*4개월*0.7+3,500원*3식*7명*30일*2개월*0.7)*2학기</t>
  </si>
  <si>
    <t>10,000원*456명</t>
  </si>
  <si>
    <t>총학생회 출범식 지원경비</t>
  </si>
  <si>
    <t>750,000원*2학기</t>
  </si>
  <si>
    <t>8,000원*30명*2회*2학기</t>
  </si>
  <si>
    <t>1,500,000원*4명*2학기</t>
  </si>
  <si>
    <t>10,000원*3학점*1강좌*75명*2학기</t>
  </si>
  <si>
    <t>100,000원*5권</t>
  </si>
  <si>
    <t>4100
보수</t>
    <phoneticPr fontId="2" type="noConversion"/>
  </si>
  <si>
    <t>2016본예산</t>
    <phoneticPr fontId="1" type="noConversion"/>
  </si>
  <si>
    <t>300,000원*8명*12월</t>
  </si>
  <si>
    <t>200,000원*6명*12월</t>
  </si>
  <si>
    <t>27,000원*50시간*30주</t>
  </si>
  <si>
    <t>26,760,000원*1회</t>
  </si>
  <si>
    <t>150,000원*30주*3시수*2명+8,000,000원</t>
  </si>
  <si>
    <t>55,000원*30주*6시수*5명</t>
  </si>
  <si>
    <t>53,000원*30주*5시수*22명</t>
  </si>
  <si>
    <t>50,500원*30주*3시수*16명</t>
  </si>
  <si>
    <t>3,000,000원*5회</t>
  </si>
  <si>
    <t>2,275,000원*12월</t>
  </si>
  <si>
    <t>7,337,000원*12월</t>
  </si>
  <si>
    <t>1,645,000원*12월</t>
  </si>
  <si>
    <t>178,600원*28대*년1회</t>
  </si>
  <si>
    <t>700,000원*1학기</t>
  </si>
  <si>
    <t>300,000원*6개월</t>
  </si>
  <si>
    <t>250,000원*10식</t>
  </si>
  <si>
    <t>150,000원*10식</t>
  </si>
  <si>
    <t>200,000원*10식</t>
  </si>
  <si>
    <t>3,500,000원*2회</t>
  </si>
  <si>
    <t>1,000,000원*3회</t>
  </si>
  <si>
    <t>약 120,000원*1인*10일*3개월</t>
  </si>
  <si>
    <t>120,000원*1인*5일*5개월</t>
  </si>
  <si>
    <t>50,000원*5인*5일*3개월</t>
  </si>
  <si>
    <t>500,000원*20대</t>
  </si>
  <si>
    <t>100,000원*30개</t>
  </si>
  <si>
    <t>100,000원*60회</t>
  </si>
  <si>
    <t>25,000원*20회</t>
  </si>
  <si>
    <t>총장차량(1217호) 통행료</t>
  </si>
  <si>
    <t>50,000원*12월</t>
  </si>
  <si>
    <t>6,000,000원*1식</t>
  </si>
  <si>
    <t>120,000원*10회</t>
  </si>
  <si>
    <t>700원*500매</t>
  </si>
  <si>
    <t>(10,000원*10부*4종)+(20,000부*15부)</t>
  </si>
  <si>
    <t>15,000원*200부</t>
  </si>
  <si>
    <t>580,000원*12개월</t>
  </si>
  <si>
    <t>1,315,630원*12개월</t>
    <phoneticPr fontId="1" type="noConversion"/>
  </si>
  <si>
    <t>기숙사 산업용</t>
    <phoneticPr fontId="1" type="noConversion"/>
  </si>
  <si>
    <t>236,170원*12개월</t>
    <phoneticPr fontId="1" type="noConversion"/>
  </si>
  <si>
    <t>190,000원*12개월</t>
  </si>
  <si>
    <t>167,000원*12개월</t>
  </si>
  <si>
    <t>320,000원*12개월</t>
  </si>
  <si>
    <t>2,433,140원*12개월</t>
  </si>
  <si>
    <t>성도관 교육용</t>
    <phoneticPr fontId="1" type="noConversion"/>
  </si>
  <si>
    <r>
      <t>1</t>
    </r>
    <r>
      <rPr>
        <sz val="9"/>
        <color indexed="8"/>
        <rFont val="굴림"/>
        <family val="3"/>
        <charset val="129"/>
      </rPr>
      <t>,196,670</t>
    </r>
    <r>
      <rPr>
        <sz val="9"/>
        <color indexed="8"/>
        <rFont val="굴림"/>
        <family val="3"/>
        <charset val="129"/>
      </rPr>
      <t>원*12개월</t>
    </r>
    <phoneticPr fontId="1" type="noConversion"/>
  </si>
  <si>
    <r>
      <t>6</t>
    </r>
    <r>
      <rPr>
        <sz val="9"/>
        <color indexed="8"/>
        <rFont val="굴림"/>
        <family val="3"/>
        <charset val="129"/>
      </rPr>
      <t>,415,583</t>
    </r>
    <r>
      <rPr>
        <sz val="9"/>
        <color indexed="8"/>
        <rFont val="굴림"/>
        <family val="3"/>
        <charset val="129"/>
      </rPr>
      <t>원*12개월</t>
    </r>
    <phoneticPr fontId="1" type="noConversion"/>
  </si>
  <si>
    <t>70,000원*12개월</t>
  </si>
  <si>
    <t>200,000원*년1회</t>
  </si>
  <si>
    <t>100,000원*20여기관</t>
  </si>
  <si>
    <t>300,000원*4명</t>
  </si>
  <si>
    <t>50,000원*20회</t>
  </si>
  <si>
    <t>1,400,000원*12개월</t>
  </si>
  <si>
    <t>1,500,000원*4회</t>
  </si>
  <si>
    <t>2,000,000원*2회</t>
  </si>
  <si>
    <t>6,000,000원*1회</t>
  </si>
  <si>
    <t>4,000,000원*1회(정시)</t>
  </si>
  <si>
    <t>12,000,000원*1식</t>
  </si>
  <si>
    <t>4,000원*3,000부</t>
  </si>
  <si>
    <t>20,000원*50개</t>
  </si>
  <si>
    <t>10,000원*100개</t>
  </si>
  <si>
    <t>2,000원*500개</t>
  </si>
  <si>
    <t>3,000,000원*1년</t>
  </si>
  <si>
    <t>5,000,000원*1년</t>
  </si>
  <si>
    <t>2,000,000원*1년</t>
  </si>
  <si>
    <t>200,000원*2회</t>
  </si>
  <si>
    <t>1,000,000원*2회</t>
  </si>
  <si>
    <t>418,400*4회</t>
  </si>
  <si>
    <t>50,000원*2개학과*4명</t>
  </si>
  <si>
    <t>9,500원*150채</t>
  </si>
  <si>
    <t>기숙사 오픈하우스 2회</t>
  </si>
  <si>
    <t>평생교육원 과정 운영비 및 행사비</t>
  </si>
  <si>
    <t>600,000원*1명*2학기</t>
  </si>
  <si>
    <t>200,000원*6인*8개월</t>
  </si>
  <si>
    <t>200,000원*10명*2학기</t>
  </si>
  <si>
    <t>10개지역*15명*200,000원</t>
  </si>
  <si>
    <t>60개교*100,000원</t>
  </si>
  <si>
    <t>20명*100,000원</t>
  </si>
  <si>
    <t>1,000원*30,000부</t>
  </si>
  <si>
    <t>5,000원*600명</t>
  </si>
  <si>
    <t>250원*450명</t>
  </si>
  <si>
    <t>인터넷원서접수 시스템 구축비용(진학어플라이)</t>
  </si>
  <si>
    <t>25,000원*940권</t>
  </si>
  <si>
    <t>연90,000원*90여종</t>
  </si>
  <si>
    <t>25,000원*80여종</t>
  </si>
  <si>
    <t>5,000,000원*3식</t>
  </si>
  <si>
    <t>5339
기타교육외수입</t>
    <phoneticPr fontId="15" type="noConversion"/>
  </si>
  <si>
    <t>2016본예산
(D=A+B-C)</t>
    <phoneticPr fontId="15" type="noConversion"/>
  </si>
  <si>
    <t>2016본예산
(D=A+B-C)</t>
    <phoneticPr fontId="1" type="noConversion"/>
  </si>
  <si>
    <t>1240
기타자산지출</t>
    <phoneticPr fontId="2" type="noConversion"/>
  </si>
  <si>
    <t>1242 임차보증금 지출</t>
    <phoneticPr fontId="1" type="noConversion"/>
  </si>
  <si>
    <t>2015최종추경예산
(E)</t>
    <phoneticPr fontId="1" type="noConversion"/>
  </si>
  <si>
    <t>총  계</t>
    <phoneticPr fontId="11" type="noConversion"/>
  </si>
  <si>
    <t>총   계</t>
    <phoneticPr fontId="11" type="noConversion"/>
  </si>
  <si>
    <t>2015
최종추경예산
(E)</t>
    <phoneticPr fontId="15" type="noConversion"/>
  </si>
  <si>
    <t>2015
최종추경예산
(E)</t>
    <phoneticPr fontId="1" type="noConversion"/>
  </si>
  <si>
    <t>2015최종추경예산</t>
    <phoneticPr fontId="15" type="noConversion"/>
  </si>
  <si>
    <t>2015 최종추경예산</t>
    <phoneticPr fontId="1" type="noConversion"/>
  </si>
  <si>
    <t>2015최종추경예산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</si>
</sst>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 * #,##0_ ;_ * \-#,##0_ ;_ * &quot;-&quot;_ ;_ @_ "/>
    <numFmt numFmtId="178" formatCode="_ * #,##0.00_ ;_ * \-#,##0.00_ ;_ * &quot;-&quot;??_ ;_ @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&quot;원&quot;"/>
    <numFmt numFmtId="182" formatCode="#,##0&quot;만원&quot;"/>
    <numFmt numFmtId="183" formatCode="#,##0&quot;원*1년&quot;"/>
    <numFmt numFmtId="184" formatCode="#,##0_);[Red]\(#,##0\)"/>
    <numFmt numFmtId="185" formatCode="#,##0.0000000000_ "/>
    <numFmt numFmtId="186" formatCode="0.0%"/>
    <numFmt numFmtId="187" formatCode="#,##0.000_ "/>
    <numFmt numFmtId="188" formatCode="#,##0_ ;[Red]\-#,##0\ "/>
  </numFmts>
  <fonts count="37" x14ac:knownFonts="1">
    <font>
      <sz val="11"/>
      <name val="굴림"/>
      <family val="3"/>
      <charset val="129"/>
    </font>
    <font>
      <sz val="8"/>
      <name val="굴림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  <charset val="129"/>
    </font>
    <font>
      <sz val="10"/>
      <name val="Times New Roman"/>
      <family val="1"/>
    </font>
    <font>
      <sz val="12"/>
      <name val="굴림"/>
      <family val="3"/>
      <charset val="129"/>
    </font>
    <font>
      <sz val="10"/>
      <name val="굴림"/>
      <family val="3"/>
      <charset val="129"/>
    </font>
    <font>
      <sz val="9"/>
      <name val="바탕체"/>
      <family val="1"/>
      <charset val="129"/>
    </font>
    <font>
      <b/>
      <sz val="15"/>
      <name val="굴림"/>
      <family val="3"/>
      <charset val="129"/>
    </font>
    <font>
      <b/>
      <sz val="10"/>
      <name val="굴림"/>
      <family val="3"/>
      <charset val="129"/>
    </font>
    <font>
      <b/>
      <sz val="20"/>
      <name val="굴림"/>
      <family val="3"/>
      <charset val="129"/>
    </font>
    <font>
      <sz val="9"/>
      <name val="굴림"/>
      <family val="3"/>
      <charset val="129"/>
    </font>
    <font>
      <u/>
      <sz val="9"/>
      <name val="굴림"/>
      <family val="3"/>
      <charset val="129"/>
    </font>
    <font>
      <b/>
      <u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b/>
      <sz val="11"/>
      <name val="굴림"/>
      <family val="3"/>
      <charset val="129"/>
    </font>
    <font>
      <sz val="9"/>
      <color indexed="8"/>
      <name val="굴림"/>
      <family val="3"/>
      <charset val="129"/>
    </font>
    <font>
      <b/>
      <sz val="16"/>
      <name val="굴림"/>
      <family val="3"/>
      <charset val="129"/>
    </font>
    <font>
      <u val="singleAccounting"/>
      <sz val="9"/>
      <name val="굴림"/>
      <family val="3"/>
      <charset val="129"/>
    </font>
    <font>
      <b/>
      <u/>
      <sz val="11"/>
      <name val="굴림"/>
      <family val="3"/>
      <charset val="129"/>
    </font>
    <font>
      <sz val="11"/>
      <color indexed="8"/>
      <name val="맑은 고딕"/>
      <family val="3"/>
      <charset val="129"/>
    </font>
    <font>
      <sz val="9"/>
      <color indexed="8"/>
      <name val="굴림"/>
      <family val="3"/>
      <charset val="129"/>
    </font>
    <font>
      <sz val="9"/>
      <color indexed="8"/>
      <name val="돋움"/>
      <family val="3"/>
      <charset val="129"/>
    </font>
    <font>
      <u/>
      <sz val="9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u val="singleAccounting"/>
      <sz val="9"/>
      <color indexed="8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0">
    <xf numFmtId="0" fontId="0" fillId="0" borderId="0">
      <alignment vertical="center"/>
    </xf>
    <xf numFmtId="0" fontId="5" fillId="0" borderId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8" fontId="7" fillId="2" borderId="0" applyNumberFormat="0" applyBorder="0" applyAlignment="0" applyProtection="0"/>
    <xf numFmtId="0" fontId="8" fillId="0" borderId="0">
      <alignment horizontal="left"/>
    </xf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7" fillId="2" borderId="3" applyNumberFormat="0" applyBorder="0" applyAlignment="0" applyProtection="0"/>
    <xf numFmtId="0" fontId="10" fillId="0" borderId="4"/>
    <xf numFmtId="0" fontId="11" fillId="0" borderId="0"/>
    <xf numFmtId="0" fontId="12" fillId="0" borderId="0"/>
    <xf numFmtId="10" fontId="6" fillId="0" borderId="0" applyFont="0" applyFill="0" applyBorder="0" applyAlignment="0" applyProtection="0"/>
    <xf numFmtId="0" fontId="10" fillId="0" borderId="0"/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5" fillId="0" borderId="0">
      <alignment vertical="center"/>
    </xf>
  </cellStyleXfs>
  <cellXfs count="715">
    <xf numFmtId="0" fontId="0" fillId="0" borderId="0" xfId="0">
      <alignment vertical="center"/>
    </xf>
    <xf numFmtId="0" fontId="4" fillId="0" borderId="0" xfId="34" applyFont="1" applyFill="1" applyAlignment="1"/>
    <xf numFmtId="3" fontId="19" fillId="0" borderId="2" xfId="33" applyNumberFormat="1" applyFont="1" applyFill="1" applyBorder="1" applyAlignment="1">
      <alignment vertical="center" wrapText="1"/>
    </xf>
    <xf numFmtId="3" fontId="24" fillId="0" borderId="5" xfId="35" applyNumberFormat="1" applyFont="1" applyFill="1" applyBorder="1" applyAlignment="1">
      <alignment vertical="center"/>
    </xf>
    <xf numFmtId="3" fontId="24" fillId="0" borderId="6" xfId="35" applyNumberFormat="1" applyFont="1" applyFill="1" applyBorder="1" applyAlignment="1">
      <alignment vertical="center"/>
    </xf>
    <xf numFmtId="3" fontId="24" fillId="0" borderId="7" xfId="35" applyNumberFormat="1" applyFont="1" applyFill="1" applyBorder="1" applyAlignment="1">
      <alignment vertical="center"/>
    </xf>
    <xf numFmtId="3" fontId="24" fillId="0" borderId="8" xfId="35" applyNumberFormat="1" applyFont="1" applyFill="1" applyBorder="1" applyAlignment="1">
      <alignment vertical="center"/>
    </xf>
    <xf numFmtId="3" fontId="24" fillId="0" borderId="9" xfId="35" applyNumberFormat="1" applyFont="1" applyFill="1" applyBorder="1" applyAlignment="1">
      <alignment vertical="center"/>
    </xf>
    <xf numFmtId="3" fontId="24" fillId="0" borderId="10" xfId="35" applyNumberFormat="1" applyFont="1" applyFill="1" applyBorder="1" applyAlignment="1">
      <alignment vertical="center"/>
    </xf>
    <xf numFmtId="3" fontId="26" fillId="0" borderId="0" xfId="35" applyNumberFormat="1" applyFont="1" applyFill="1" applyAlignment="1">
      <alignment vertical="center" shrinkToFit="1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27" fillId="0" borderId="11" xfId="24" applyFont="1" applyFill="1" applyBorder="1" applyAlignment="1" applyProtection="1">
      <alignment vertical="center" wrapText="1"/>
      <protection locked="0"/>
    </xf>
    <xf numFmtId="0" fontId="27" fillId="0" borderId="0" xfId="24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shrinkToFit="1"/>
    </xf>
    <xf numFmtId="3" fontId="4" fillId="0" borderId="0" xfId="0" applyNumberFormat="1" applyFont="1" applyFill="1" applyAlignment="1">
      <alignment vertical="center"/>
    </xf>
    <xf numFmtId="3" fontId="14" fillId="0" borderId="0" xfId="33" applyNumberFormat="1" applyFont="1" applyFill="1" applyAlignment="1">
      <alignment vertical="center" wrapText="1"/>
    </xf>
    <xf numFmtId="3" fontId="14" fillId="0" borderId="0" xfId="33" applyNumberFormat="1" applyFont="1" applyFill="1" applyAlignment="1">
      <alignment vertical="center"/>
    </xf>
    <xf numFmtId="0" fontId="4" fillId="0" borderId="0" xfId="0" applyFont="1" applyFill="1">
      <alignment vertical="center"/>
    </xf>
    <xf numFmtId="3" fontId="26" fillId="0" borderId="12" xfId="33" applyNumberFormat="1" applyFont="1" applyFill="1" applyBorder="1" applyAlignment="1">
      <alignment horizontal="centerContinuous" vertical="center"/>
    </xf>
    <xf numFmtId="3" fontId="26" fillId="0" borderId="13" xfId="33" applyNumberFormat="1" applyFont="1" applyFill="1" applyBorder="1" applyAlignment="1">
      <alignment horizontal="centerContinuous" vertical="center"/>
    </xf>
    <xf numFmtId="3" fontId="17" fillId="0" borderId="14" xfId="33" applyNumberFormat="1" applyFont="1" applyFill="1" applyBorder="1" applyAlignment="1">
      <alignment horizontal="centerContinuous" vertical="center"/>
    </xf>
    <xf numFmtId="3" fontId="17" fillId="0" borderId="15" xfId="33" applyNumberFormat="1" applyFont="1" applyFill="1" applyBorder="1" applyAlignment="1">
      <alignment horizontal="centerContinuous" vertical="center"/>
    </xf>
    <xf numFmtId="176" fontId="17" fillId="0" borderId="15" xfId="34" applyNumberFormat="1" applyFont="1" applyFill="1" applyBorder="1" applyAlignment="1">
      <alignment horizontal="center" vertical="center" wrapText="1"/>
    </xf>
    <xf numFmtId="3" fontId="19" fillId="0" borderId="16" xfId="33" applyNumberFormat="1" applyFont="1" applyFill="1" applyBorder="1" applyAlignment="1">
      <alignment horizontal="justify" vertical="center" wrapText="1"/>
    </xf>
    <xf numFmtId="176" fontId="19" fillId="0" borderId="17" xfId="33" applyNumberFormat="1" applyFont="1" applyFill="1" applyBorder="1" applyAlignment="1">
      <alignment vertical="center"/>
    </xf>
    <xf numFmtId="0" fontId="19" fillId="0" borderId="0" xfId="0" applyFont="1" applyFill="1">
      <alignment vertical="center"/>
    </xf>
    <xf numFmtId="3" fontId="19" fillId="0" borderId="18" xfId="33" applyNumberFormat="1" applyFont="1" applyFill="1" applyBorder="1" applyAlignment="1">
      <alignment horizontal="center" vertical="center"/>
    </xf>
    <xf numFmtId="176" fontId="19" fillId="0" borderId="3" xfId="33" applyNumberFormat="1" applyFont="1" applyFill="1" applyBorder="1" applyAlignment="1">
      <alignment vertical="center"/>
    </xf>
    <xf numFmtId="3" fontId="19" fillId="0" borderId="19" xfId="33" applyNumberFormat="1" applyFont="1" applyFill="1" applyBorder="1" applyAlignment="1">
      <alignment horizontal="center" vertical="center"/>
    </xf>
    <xf numFmtId="3" fontId="19" fillId="0" borderId="0" xfId="33" applyNumberFormat="1" applyFont="1" applyFill="1" applyBorder="1" applyAlignment="1">
      <alignment horizontal="justify" vertical="center"/>
    </xf>
    <xf numFmtId="3" fontId="19" fillId="0" borderId="3" xfId="33" applyNumberFormat="1" applyFont="1" applyFill="1" applyBorder="1" applyAlignment="1">
      <alignment horizontal="justify" vertical="center" wrapText="1"/>
    </xf>
    <xf numFmtId="3" fontId="19" fillId="0" borderId="20" xfId="33" applyNumberFormat="1" applyFont="1" applyFill="1" applyBorder="1" applyAlignment="1">
      <alignment horizontal="justify" vertical="center" wrapText="1"/>
    </xf>
    <xf numFmtId="176" fontId="19" fillId="0" borderId="20" xfId="33" applyNumberFormat="1" applyFont="1" applyFill="1" applyBorder="1" applyAlignment="1">
      <alignment vertical="center"/>
    </xf>
    <xf numFmtId="3" fontId="19" fillId="0" borderId="21" xfId="33" applyNumberFormat="1" applyFont="1" applyFill="1" applyBorder="1" applyAlignment="1">
      <alignment horizontal="justify" vertical="center" wrapText="1"/>
    </xf>
    <xf numFmtId="176" fontId="19" fillId="0" borderId="21" xfId="33" applyNumberFormat="1" applyFont="1" applyFill="1" applyBorder="1" applyAlignment="1">
      <alignment vertical="center"/>
    </xf>
    <xf numFmtId="0" fontId="19" fillId="0" borderId="2" xfId="0" applyFont="1" applyFill="1" applyBorder="1" applyAlignment="1" applyProtection="1">
      <alignment vertical="center" wrapText="1"/>
      <protection locked="0"/>
    </xf>
    <xf numFmtId="0" fontId="19" fillId="0" borderId="2" xfId="0" applyFont="1" applyFill="1" applyBorder="1" applyAlignment="1">
      <alignment vertical="center" wrapText="1"/>
    </xf>
    <xf numFmtId="3" fontId="19" fillId="0" borderId="17" xfId="33" applyNumberFormat="1" applyFont="1" applyFill="1" applyBorder="1" applyAlignment="1">
      <alignment horizontal="justify" vertical="center" wrapText="1"/>
    </xf>
    <xf numFmtId="0" fontId="19" fillId="0" borderId="22" xfId="0" applyFont="1" applyFill="1" applyBorder="1" applyAlignment="1" applyProtection="1">
      <alignment vertical="center" wrapText="1"/>
      <protection locked="0"/>
    </xf>
    <xf numFmtId="3" fontId="19" fillId="0" borderId="23" xfId="33" applyNumberFormat="1" applyFont="1" applyFill="1" applyBorder="1" applyAlignment="1">
      <alignment horizontal="justify" vertical="center" wrapText="1"/>
    </xf>
    <xf numFmtId="3" fontId="19" fillId="0" borderId="24" xfId="33" applyNumberFormat="1" applyFont="1" applyFill="1" applyBorder="1" applyAlignment="1">
      <alignment horizontal="centerContinuous" vertical="center"/>
    </xf>
    <xf numFmtId="3" fontId="19" fillId="0" borderId="2" xfId="33" applyNumberFormat="1" applyFont="1" applyFill="1" applyBorder="1" applyAlignment="1">
      <alignment horizontal="centerContinuous" vertical="center"/>
    </xf>
    <xf numFmtId="3" fontId="19" fillId="0" borderId="25" xfId="33" applyNumberFormat="1" applyFont="1" applyFill="1" applyBorder="1" applyAlignment="1">
      <alignment horizontal="centerContinuous" vertical="center"/>
    </xf>
    <xf numFmtId="3" fontId="19" fillId="0" borderId="0" xfId="33" applyNumberFormat="1" applyFont="1" applyFill="1" applyAlignment="1">
      <alignment horizontal="justify" vertical="center"/>
    </xf>
    <xf numFmtId="3" fontId="19" fillId="0" borderId="0" xfId="33" applyNumberFormat="1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3" fontId="19" fillId="0" borderId="0" xfId="0" applyNumberFormat="1" applyFont="1" applyFill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3" fontId="19" fillId="0" borderId="26" xfId="33" applyNumberFormat="1" applyFont="1" applyFill="1" applyBorder="1" applyAlignment="1">
      <alignment horizontal="center" vertical="center"/>
    </xf>
    <xf numFmtId="3" fontId="19" fillId="0" borderId="27" xfId="33" applyNumberFormat="1" applyFont="1" applyFill="1" applyBorder="1" applyAlignment="1">
      <alignment horizontal="center" vertical="center"/>
    </xf>
    <xf numFmtId="176" fontId="19" fillId="0" borderId="28" xfId="33" applyNumberFormat="1" applyFont="1" applyFill="1" applyBorder="1" applyAlignment="1">
      <alignment vertical="center"/>
    </xf>
    <xf numFmtId="176" fontId="19" fillId="0" borderId="22" xfId="33" applyNumberFormat="1" applyFont="1" applyFill="1" applyBorder="1" applyAlignment="1">
      <alignment vertical="center"/>
    </xf>
    <xf numFmtId="176" fontId="19" fillId="0" borderId="11" xfId="33" applyNumberFormat="1" applyFont="1" applyFill="1" applyBorder="1" applyAlignment="1">
      <alignment vertical="center"/>
    </xf>
    <xf numFmtId="176" fontId="19" fillId="0" borderId="30" xfId="33" applyNumberFormat="1" applyFont="1" applyFill="1" applyBorder="1" applyAlignment="1">
      <alignment vertical="center"/>
    </xf>
    <xf numFmtId="3" fontId="19" fillId="0" borderId="31" xfId="33" applyNumberFormat="1" applyFont="1" applyFill="1" applyBorder="1" applyAlignment="1">
      <alignment horizontal="center" vertical="center"/>
    </xf>
    <xf numFmtId="3" fontId="19" fillId="0" borderId="32" xfId="33" applyNumberFormat="1" applyFont="1" applyFill="1" applyBorder="1" applyAlignment="1">
      <alignment vertical="center"/>
    </xf>
    <xf numFmtId="181" fontId="19" fillId="0" borderId="32" xfId="33" applyNumberFormat="1" applyFont="1" applyFill="1" applyBorder="1" applyAlignment="1">
      <alignment vertical="center"/>
    </xf>
    <xf numFmtId="3" fontId="20" fillId="0" borderId="33" xfId="0" applyNumberFormat="1" applyFont="1" applyFill="1" applyBorder="1" applyProtection="1">
      <alignment vertical="center"/>
      <protection locked="0"/>
    </xf>
    <xf numFmtId="3" fontId="19" fillId="0" borderId="33" xfId="0" applyNumberFormat="1" applyFont="1" applyFill="1" applyBorder="1" applyProtection="1">
      <alignment vertical="center"/>
      <protection locked="0"/>
    </xf>
    <xf numFmtId="3" fontId="19" fillId="0" borderId="32" xfId="0" applyNumberFormat="1" applyFont="1" applyFill="1" applyBorder="1" applyProtection="1">
      <alignment vertical="center"/>
      <protection locked="0"/>
    </xf>
    <xf numFmtId="0" fontId="19" fillId="0" borderId="32" xfId="0" applyFont="1" applyFill="1" applyBorder="1">
      <alignment vertical="center"/>
    </xf>
    <xf numFmtId="0" fontId="19" fillId="0" borderId="32" xfId="0" applyFont="1" applyFill="1" applyBorder="1" applyProtection="1">
      <alignment vertical="center"/>
      <protection locked="0"/>
    </xf>
    <xf numFmtId="3" fontId="19" fillId="0" borderId="34" xfId="33" applyNumberFormat="1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34" xfId="0" applyFont="1" applyFill="1" applyBorder="1" applyAlignment="1" applyProtection="1">
      <alignment vertical="center" wrapText="1"/>
      <protection locked="0"/>
    </xf>
    <xf numFmtId="0" fontId="19" fillId="0" borderId="35" xfId="0" applyFont="1" applyFill="1" applyBorder="1" applyAlignment="1" applyProtection="1">
      <alignment vertical="center" wrapText="1"/>
      <protection locked="0"/>
    </xf>
    <xf numFmtId="183" fontId="19" fillId="0" borderId="35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24" xfId="33" applyNumberFormat="1" applyFont="1" applyFill="1" applyBorder="1" applyAlignment="1">
      <alignment vertical="center" wrapText="1"/>
    </xf>
    <xf numFmtId="0" fontId="19" fillId="0" borderId="36" xfId="0" applyFont="1" applyFill="1" applyBorder="1" applyAlignment="1" applyProtection="1">
      <alignment vertical="center" wrapText="1"/>
      <protection locked="0"/>
    </xf>
    <xf numFmtId="0" fontId="19" fillId="0" borderId="24" xfId="0" applyFont="1" applyFill="1" applyBorder="1" applyAlignment="1">
      <alignment vertical="center" wrapText="1"/>
    </xf>
    <xf numFmtId="0" fontId="19" fillId="0" borderId="24" xfId="0" applyFont="1" applyFill="1" applyBorder="1" applyAlignment="1" applyProtection="1">
      <alignment vertical="center" wrapText="1"/>
      <protection locked="0"/>
    </xf>
    <xf numFmtId="3" fontId="14" fillId="0" borderId="0" xfId="33" applyNumberFormat="1" applyFont="1" applyFill="1" applyAlignment="1">
      <alignment horizontal="right" vertical="center"/>
    </xf>
    <xf numFmtId="41" fontId="19" fillId="0" borderId="2" xfId="16" applyFont="1" applyFill="1" applyBorder="1" applyAlignment="1">
      <alignment vertical="center" wrapText="1"/>
    </xf>
    <xf numFmtId="41" fontId="19" fillId="0" borderId="2" xfId="16" applyFont="1" applyFill="1" applyBorder="1" applyAlignment="1" applyProtection="1">
      <alignment vertical="center" wrapText="1"/>
      <protection locked="0"/>
    </xf>
    <xf numFmtId="41" fontId="19" fillId="0" borderId="0" xfId="16" applyFont="1" applyFill="1" applyBorder="1" applyAlignment="1" applyProtection="1">
      <alignment vertical="center" wrapText="1"/>
      <protection locked="0"/>
    </xf>
    <xf numFmtId="41" fontId="29" fillId="0" borderId="0" xfId="16" applyFont="1" applyFill="1" applyBorder="1" applyAlignment="1" applyProtection="1">
      <alignment vertical="center" wrapText="1"/>
      <protection locked="0"/>
    </xf>
    <xf numFmtId="3" fontId="20" fillId="0" borderId="33" xfId="0" applyNumberFormat="1" applyFont="1" applyFill="1" applyBorder="1">
      <alignment vertical="center"/>
    </xf>
    <xf numFmtId="3" fontId="19" fillId="0" borderId="33" xfId="0" applyNumberFormat="1" applyFont="1" applyFill="1" applyBorder="1">
      <alignment vertical="center"/>
    </xf>
    <xf numFmtId="41" fontId="19" fillId="0" borderId="0" xfId="16" applyFont="1" applyFill="1">
      <alignment vertical="center"/>
    </xf>
    <xf numFmtId="0" fontId="32" fillId="0" borderId="11" xfId="27" applyFont="1" applyFill="1" applyBorder="1" applyAlignment="1" applyProtection="1">
      <alignment vertical="center" wrapText="1"/>
      <protection locked="0"/>
    </xf>
    <xf numFmtId="3" fontId="17" fillId="0" borderId="15" xfId="33" applyNumberFormat="1" applyFont="1" applyFill="1" applyBorder="1" applyAlignment="1">
      <alignment horizontal="center" vertical="center"/>
    </xf>
    <xf numFmtId="0" fontId="17" fillId="0" borderId="15" xfId="34" applyFont="1" applyFill="1" applyBorder="1" applyAlignment="1">
      <alignment horizontal="center" vertical="center"/>
    </xf>
    <xf numFmtId="176" fontId="16" fillId="0" borderId="0" xfId="34" applyNumberFormat="1" applyFont="1" applyFill="1" applyAlignment="1">
      <alignment vertical="center"/>
    </xf>
    <xf numFmtId="0" fontId="4" fillId="0" borderId="0" xfId="34" applyFont="1" applyFill="1" applyAlignment="1">
      <alignment vertical="top"/>
    </xf>
    <xf numFmtId="0" fontId="4" fillId="0" borderId="0" xfId="34" applyFont="1" applyFill="1" applyAlignment="1">
      <alignment horizontal="center" vertical="top"/>
    </xf>
    <xf numFmtId="176" fontId="4" fillId="0" borderId="0" xfId="34" applyNumberFormat="1" applyFont="1" applyFill="1" applyAlignment="1">
      <alignment vertical="center"/>
    </xf>
    <xf numFmtId="0" fontId="13" fillId="0" borderId="0" xfId="34" applyFont="1" applyFill="1" applyAlignment="1">
      <alignment vertical="top"/>
    </xf>
    <xf numFmtId="0" fontId="13" fillId="0" borderId="0" xfId="34" applyFont="1" applyFill="1" applyAlignment="1">
      <alignment horizontal="center" vertical="top"/>
    </xf>
    <xf numFmtId="176" fontId="13" fillId="0" borderId="0" xfId="34" applyNumberFormat="1" applyFont="1" applyFill="1" applyAlignment="1">
      <alignment vertical="center"/>
    </xf>
    <xf numFmtId="0" fontId="14" fillId="0" borderId="0" xfId="34" applyFont="1" applyFill="1" applyAlignment="1">
      <alignment horizontal="right"/>
    </xf>
    <xf numFmtId="0" fontId="17" fillId="0" borderId="14" xfId="34" applyFont="1" applyFill="1" applyBorder="1" applyAlignment="1">
      <alignment horizontal="center" vertical="center"/>
    </xf>
    <xf numFmtId="176" fontId="17" fillId="0" borderId="15" xfId="34" applyNumberFormat="1" applyFont="1" applyFill="1" applyBorder="1" applyAlignment="1">
      <alignment horizontal="center" vertical="center"/>
    </xf>
    <xf numFmtId="0" fontId="14" fillId="0" borderId="16" xfId="34" applyFont="1" applyFill="1" applyBorder="1" applyAlignment="1">
      <alignment vertical="top" wrapText="1"/>
    </xf>
    <xf numFmtId="0" fontId="14" fillId="0" borderId="17" xfId="34" applyFont="1" applyFill="1" applyBorder="1" applyAlignment="1">
      <alignment vertical="top"/>
    </xf>
    <xf numFmtId="0" fontId="14" fillId="0" borderId="17" xfId="34" applyFont="1" applyFill="1" applyBorder="1" applyAlignment="1">
      <alignment horizontal="center" vertical="top"/>
    </xf>
    <xf numFmtId="176" fontId="14" fillId="0" borderId="17" xfId="34" applyNumberFormat="1" applyFont="1" applyFill="1" applyBorder="1" applyAlignment="1">
      <alignment vertical="center"/>
    </xf>
    <xf numFmtId="0" fontId="14" fillId="0" borderId="36" xfId="34" applyFont="1" applyFill="1" applyBorder="1" applyAlignment="1">
      <alignment vertical="top"/>
    </xf>
    <xf numFmtId="0" fontId="14" fillId="0" borderId="3" xfId="34" applyFont="1" applyFill="1" applyBorder="1" applyAlignment="1">
      <alignment vertical="top" wrapText="1"/>
    </xf>
    <xf numFmtId="0" fontId="14" fillId="0" borderId="3" xfId="34" applyFont="1" applyFill="1" applyBorder="1" applyAlignment="1">
      <alignment horizontal="center" vertical="top"/>
    </xf>
    <xf numFmtId="176" fontId="14" fillId="0" borderId="3" xfId="34" applyNumberFormat="1" applyFont="1" applyFill="1" applyBorder="1" applyAlignment="1">
      <alignment vertical="center"/>
    </xf>
    <xf numFmtId="0" fontId="14" fillId="0" borderId="21" xfId="34" applyFont="1" applyFill="1" applyBorder="1" applyAlignment="1">
      <alignment vertical="top"/>
    </xf>
    <xf numFmtId="0" fontId="14" fillId="0" borderId="3" xfId="34" applyFont="1" applyFill="1" applyBorder="1" applyAlignment="1">
      <alignment horizontal="left" vertical="top" wrapText="1"/>
    </xf>
    <xf numFmtId="0" fontId="14" fillId="0" borderId="3" xfId="34" applyFont="1" applyFill="1" applyBorder="1" applyAlignment="1">
      <alignment horizontal="left" vertical="top"/>
    </xf>
    <xf numFmtId="0" fontId="14" fillId="0" borderId="23" xfId="34" applyFont="1" applyFill="1" applyBorder="1" applyAlignment="1">
      <alignment vertical="top" wrapText="1"/>
    </xf>
    <xf numFmtId="0" fontId="14" fillId="0" borderId="3" xfId="34" applyFont="1" applyFill="1" applyBorder="1" applyAlignment="1">
      <alignment vertical="top"/>
    </xf>
    <xf numFmtId="176" fontId="14" fillId="0" borderId="3" xfId="34" applyNumberFormat="1" applyFont="1" applyFill="1" applyBorder="1" applyAlignment="1"/>
    <xf numFmtId="0" fontId="14" fillId="0" borderId="18" xfId="34" applyFont="1" applyFill="1" applyBorder="1" applyAlignment="1">
      <alignment vertical="top" wrapText="1"/>
    </xf>
    <xf numFmtId="0" fontId="14" fillId="0" borderId="18" xfId="34" applyFont="1" applyFill="1" applyBorder="1" applyAlignment="1">
      <alignment vertical="top"/>
    </xf>
    <xf numFmtId="0" fontId="14" fillId="0" borderId="21" xfId="34" applyFont="1" applyFill="1" applyBorder="1" applyAlignment="1">
      <alignment vertical="top" wrapText="1"/>
    </xf>
    <xf numFmtId="0" fontId="14" fillId="0" borderId="17" xfId="34" applyFont="1" applyFill="1" applyBorder="1" applyAlignment="1">
      <alignment vertical="top" wrapText="1"/>
    </xf>
    <xf numFmtId="0" fontId="14" fillId="0" borderId="29" xfId="34" applyFont="1" applyFill="1" applyBorder="1" applyAlignment="1">
      <alignment vertical="top"/>
    </xf>
    <xf numFmtId="3" fontId="14" fillId="0" borderId="37" xfId="33" applyNumberFormat="1" applyFont="1" applyFill="1" applyBorder="1" applyAlignment="1">
      <alignment horizontal="centerContinuous" vertical="center"/>
    </xf>
    <xf numFmtId="3" fontId="14" fillId="0" borderId="38" xfId="33" applyNumberFormat="1" applyFont="1" applyFill="1" applyBorder="1" applyAlignment="1">
      <alignment horizontal="centerContinuous" vertical="center"/>
    </xf>
    <xf numFmtId="3" fontId="14" fillId="0" borderId="39" xfId="33" applyNumberFormat="1" applyFont="1" applyFill="1" applyBorder="1" applyAlignment="1">
      <alignment horizontal="centerContinuous" vertical="center"/>
    </xf>
    <xf numFmtId="176" fontId="14" fillId="0" borderId="3" xfId="33" applyNumberFormat="1" applyFont="1" applyFill="1" applyBorder="1" applyAlignment="1">
      <alignment vertical="center"/>
    </xf>
    <xf numFmtId="0" fontId="14" fillId="0" borderId="0" xfId="34" applyFont="1" applyFill="1" applyAlignment="1">
      <alignment vertical="top"/>
    </xf>
    <xf numFmtId="0" fontId="14" fillId="0" borderId="0" xfId="34" applyFont="1" applyFill="1" applyAlignment="1">
      <alignment horizontal="left" vertical="top"/>
    </xf>
    <xf numFmtId="176" fontId="14" fillId="0" borderId="0" xfId="34" applyNumberFormat="1" applyFont="1" applyFill="1" applyAlignment="1">
      <alignment vertical="center"/>
    </xf>
    <xf numFmtId="0" fontId="14" fillId="0" borderId="0" xfId="34" applyFont="1" applyFill="1" applyAlignment="1">
      <alignment horizontal="center" vertical="top"/>
    </xf>
    <xf numFmtId="176" fontId="14" fillId="0" borderId="15" xfId="34" applyNumberFormat="1" applyFont="1" applyFill="1" applyBorder="1" applyAlignment="1">
      <alignment vertical="center"/>
    </xf>
    <xf numFmtId="3" fontId="14" fillId="0" borderId="0" xfId="33" applyNumberFormat="1" applyFont="1" applyFill="1" applyAlignment="1"/>
    <xf numFmtId="0" fontId="0" fillId="0" borderId="0" xfId="0" applyFill="1" applyAlignment="1">
      <alignment vertical="center" shrinkToFit="1"/>
    </xf>
    <xf numFmtId="3" fontId="0" fillId="0" borderId="0" xfId="0" applyNumberFormat="1" applyFill="1">
      <alignment vertical="center"/>
    </xf>
    <xf numFmtId="3" fontId="14" fillId="0" borderId="0" xfId="0" applyNumberFormat="1" applyFont="1" applyFill="1" applyAlignment="1">
      <alignment horizontal="right" vertical="center"/>
    </xf>
    <xf numFmtId="3" fontId="14" fillId="0" borderId="29" xfId="33" applyNumberFormat="1" applyFont="1" applyFill="1" applyBorder="1" applyAlignment="1">
      <alignment horizontal="justify" vertical="center" wrapText="1"/>
    </xf>
    <xf numFmtId="3" fontId="14" fillId="0" borderId="17" xfId="33" applyNumberFormat="1" applyFont="1" applyFill="1" applyBorder="1" applyAlignment="1">
      <alignment horizontal="justify" vertical="center"/>
    </xf>
    <xf numFmtId="3" fontId="14" fillId="0" borderId="40" xfId="33" applyNumberFormat="1" applyFont="1" applyFill="1" applyBorder="1" applyAlignment="1">
      <alignment horizontal="justify" vertical="center"/>
    </xf>
    <xf numFmtId="176" fontId="14" fillId="0" borderId="17" xfId="33" applyNumberFormat="1" applyFont="1" applyFill="1" applyBorder="1" applyAlignment="1">
      <alignment vertical="center"/>
    </xf>
    <xf numFmtId="3" fontId="14" fillId="0" borderId="36" xfId="33" applyNumberFormat="1" applyFont="1" applyFill="1" applyBorder="1" applyAlignment="1">
      <alignment horizontal="center" vertical="center"/>
    </xf>
    <xf numFmtId="3" fontId="14" fillId="0" borderId="3" xfId="33" applyNumberFormat="1" applyFont="1" applyFill="1" applyBorder="1" applyAlignment="1">
      <alignment horizontal="justify" vertical="center" wrapText="1"/>
    </xf>
    <xf numFmtId="3" fontId="14" fillId="0" borderId="25" xfId="33" applyNumberFormat="1" applyFont="1" applyFill="1" applyBorder="1" applyAlignment="1">
      <alignment horizontal="justify" vertical="center"/>
    </xf>
    <xf numFmtId="3" fontId="14" fillId="0" borderId="21" xfId="33" applyNumberFormat="1" applyFont="1" applyFill="1" applyBorder="1" applyAlignment="1">
      <alignment horizontal="justify" vertical="center"/>
    </xf>
    <xf numFmtId="3" fontId="14" fillId="0" borderId="25" xfId="33" applyNumberFormat="1" applyFont="1" applyFill="1" applyBorder="1" applyAlignment="1">
      <alignment horizontal="justify" vertical="center" wrapText="1"/>
    </xf>
    <xf numFmtId="3" fontId="14" fillId="0" borderId="3" xfId="33" applyNumberFormat="1" applyFont="1" applyFill="1" applyBorder="1" applyAlignment="1">
      <alignment horizontal="justify" vertical="center"/>
    </xf>
    <xf numFmtId="3" fontId="14" fillId="0" borderId="24" xfId="33" applyNumberFormat="1" applyFont="1" applyFill="1" applyBorder="1" applyAlignment="1">
      <alignment horizontal="justify" vertical="center" wrapText="1"/>
    </xf>
    <xf numFmtId="3" fontId="14" fillId="0" borderId="18" xfId="33" applyNumberFormat="1" applyFont="1" applyFill="1" applyBorder="1" applyAlignment="1">
      <alignment horizontal="center" vertical="center"/>
    </xf>
    <xf numFmtId="3" fontId="14" fillId="0" borderId="41" xfId="33" applyNumberFormat="1" applyFont="1" applyFill="1" applyBorder="1" applyAlignment="1">
      <alignment horizontal="centerContinuous" vertical="center"/>
    </xf>
    <xf numFmtId="3" fontId="14" fillId="0" borderId="0" xfId="33" applyNumberFormat="1" applyFont="1" applyFill="1" applyAlignment="1">
      <alignment horizontal="justify" vertical="center"/>
    </xf>
    <xf numFmtId="176" fontId="14" fillId="0" borderId="20" xfId="33" applyNumberFormat="1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41" fontId="29" fillId="0" borderId="0" xfId="0" applyNumberFormat="1" applyFont="1" applyFill="1" applyBorder="1" applyAlignment="1" applyProtection="1">
      <alignment vertical="center" wrapText="1"/>
      <protection locked="0"/>
    </xf>
    <xf numFmtId="41" fontId="20" fillId="0" borderId="0" xfId="16" applyFont="1" applyFill="1" applyBorder="1" applyAlignment="1" applyProtection="1">
      <alignment vertical="center" wrapText="1"/>
      <protection locked="0"/>
    </xf>
    <xf numFmtId="0" fontId="19" fillId="0" borderId="42" xfId="0" applyFont="1" applyFill="1" applyBorder="1" applyAlignment="1" applyProtection="1">
      <alignment vertical="center" wrapText="1"/>
      <protection locked="0"/>
    </xf>
    <xf numFmtId="41" fontId="19" fillId="0" borderId="42" xfId="16" applyFont="1" applyFill="1" applyBorder="1" applyAlignment="1" applyProtection="1">
      <alignment vertical="center" wrapText="1"/>
      <protection locked="0"/>
    </xf>
    <xf numFmtId="0" fontId="19" fillId="0" borderId="43" xfId="0" applyFont="1" applyFill="1" applyBorder="1" applyAlignment="1" applyProtection="1">
      <alignment vertical="center" wrapText="1"/>
      <protection locked="0"/>
    </xf>
    <xf numFmtId="0" fontId="19" fillId="0" borderId="44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vertical="center" wrapText="1"/>
    </xf>
    <xf numFmtId="41" fontId="19" fillId="0" borderId="0" xfId="16" applyFont="1" applyFill="1" applyBorder="1" applyAlignment="1">
      <alignment vertical="center" wrapText="1"/>
    </xf>
    <xf numFmtId="3" fontId="19" fillId="0" borderId="45" xfId="33" applyNumberFormat="1" applyFont="1" applyFill="1" applyBorder="1" applyAlignment="1">
      <alignment horizontal="centerContinuous" vertical="center"/>
    </xf>
    <xf numFmtId="3" fontId="19" fillId="0" borderId="46" xfId="33" applyNumberFormat="1" applyFont="1" applyFill="1" applyBorder="1" applyAlignment="1">
      <alignment horizontal="centerContinuous" vertical="center"/>
    </xf>
    <xf numFmtId="176" fontId="19" fillId="0" borderId="15" xfId="33" applyNumberFormat="1" applyFont="1" applyFill="1" applyBorder="1" applyAlignment="1">
      <alignment vertical="center"/>
    </xf>
    <xf numFmtId="176" fontId="19" fillId="0" borderId="47" xfId="33" applyNumberFormat="1" applyFont="1" applyFill="1" applyBorder="1" applyAlignment="1">
      <alignment vertical="center"/>
    </xf>
    <xf numFmtId="0" fontId="19" fillId="0" borderId="48" xfId="0" applyFont="1" applyFill="1" applyBorder="1" applyAlignment="1">
      <alignment vertical="center" wrapText="1"/>
    </xf>
    <xf numFmtId="0" fontId="19" fillId="0" borderId="49" xfId="0" applyFont="1" applyFill="1" applyBorder="1" applyAlignment="1">
      <alignment vertical="center" wrapText="1"/>
    </xf>
    <xf numFmtId="0" fontId="19" fillId="0" borderId="50" xfId="0" applyFont="1" applyFill="1" applyBorder="1" applyAlignment="1">
      <alignment vertical="center" wrapText="1"/>
    </xf>
    <xf numFmtId="0" fontId="19" fillId="0" borderId="4" xfId="0" applyFont="1" applyFill="1" applyBorder="1" applyAlignment="1" applyProtection="1">
      <alignment vertical="center" wrapText="1"/>
      <protection locked="0"/>
    </xf>
    <xf numFmtId="41" fontId="19" fillId="0" borderId="4" xfId="16" applyFont="1" applyFill="1" applyBorder="1" applyAlignment="1" applyProtection="1">
      <alignment vertical="center" wrapText="1"/>
      <protection locked="0"/>
    </xf>
    <xf numFmtId="0" fontId="19" fillId="0" borderId="51" xfId="0" applyFont="1" applyFill="1" applyBorder="1" applyAlignment="1" applyProtection="1">
      <alignment vertical="center" wrapText="1"/>
      <protection locked="0"/>
    </xf>
    <xf numFmtId="0" fontId="19" fillId="0" borderId="52" xfId="0" applyFont="1" applyFill="1" applyBorder="1" applyProtection="1">
      <alignment vertical="center"/>
      <protection locked="0"/>
    </xf>
    <xf numFmtId="0" fontId="4" fillId="0" borderId="0" xfId="34" applyFont="1" applyFill="1" applyAlignment="1">
      <alignment vertical="center" wrapText="1"/>
    </xf>
    <xf numFmtId="0" fontId="19" fillId="0" borderId="12" xfId="34" applyFont="1" applyFill="1" applyBorder="1" applyAlignment="1">
      <alignment vertical="top" wrapText="1"/>
    </xf>
    <xf numFmtId="0" fontId="19" fillId="0" borderId="53" xfId="34" applyFont="1" applyFill="1" applyBorder="1" applyAlignment="1">
      <alignment vertical="top"/>
    </xf>
    <xf numFmtId="0" fontId="19" fillId="0" borderId="13" xfId="34" applyFont="1" applyFill="1" applyBorder="1" applyAlignment="1">
      <alignment horizontal="center" vertical="top"/>
    </xf>
    <xf numFmtId="176" fontId="19" fillId="0" borderId="13" xfId="34" applyNumberFormat="1" applyFont="1" applyFill="1" applyBorder="1" applyAlignment="1">
      <alignment vertical="center"/>
    </xf>
    <xf numFmtId="176" fontId="19" fillId="0" borderId="54" xfId="34" applyNumberFormat="1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19" fillId="0" borderId="19" xfId="34" applyFont="1" applyFill="1" applyBorder="1" applyAlignment="1">
      <alignment vertical="top"/>
    </xf>
    <xf numFmtId="0" fontId="19" fillId="0" borderId="3" xfId="34" applyFont="1" applyFill="1" applyBorder="1" applyAlignment="1">
      <alignment vertical="top" wrapText="1"/>
    </xf>
    <xf numFmtId="0" fontId="19" fillId="0" borderId="3" xfId="34" applyFont="1" applyFill="1" applyBorder="1" applyAlignment="1">
      <alignment horizontal="center" vertical="top"/>
    </xf>
    <xf numFmtId="176" fontId="19" fillId="0" borderId="3" xfId="34" applyNumberFormat="1" applyFont="1" applyFill="1" applyBorder="1" applyAlignment="1">
      <alignment vertical="center"/>
    </xf>
    <xf numFmtId="176" fontId="19" fillId="0" borderId="17" xfId="34" applyNumberFormat="1" applyFont="1" applyFill="1" applyBorder="1" applyAlignment="1">
      <alignment vertical="center"/>
    </xf>
    <xf numFmtId="176" fontId="19" fillId="0" borderId="22" xfId="34" applyNumberFormat="1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2" xfId="0" applyFont="1" applyFill="1" applyBorder="1" applyProtection="1">
      <alignment vertical="center"/>
      <protection locked="0"/>
    </xf>
    <xf numFmtId="0" fontId="19" fillId="0" borderId="21" xfId="34" applyFont="1" applyFill="1" applyBorder="1" applyAlignment="1">
      <alignment vertical="top"/>
    </xf>
    <xf numFmtId="0" fontId="19" fillId="0" borderId="3" xfId="34" applyFont="1" applyFill="1" applyBorder="1" applyAlignment="1">
      <alignment horizontal="left" vertical="top" wrapText="1"/>
    </xf>
    <xf numFmtId="0" fontId="19" fillId="0" borderId="20" xfId="34" applyFont="1" applyFill="1" applyBorder="1" applyAlignment="1">
      <alignment horizontal="left" vertical="top" wrapText="1"/>
    </xf>
    <xf numFmtId="176" fontId="19" fillId="0" borderId="20" xfId="34" applyNumberFormat="1" applyFont="1" applyFill="1" applyBorder="1" applyAlignment="1">
      <alignment vertical="center"/>
    </xf>
    <xf numFmtId="176" fontId="19" fillId="0" borderId="30" xfId="34" applyNumberFormat="1" applyFont="1" applyFill="1" applyBorder="1" applyAlignment="1">
      <alignment vertical="center"/>
    </xf>
    <xf numFmtId="3" fontId="20" fillId="0" borderId="55" xfId="0" applyNumberFormat="1" applyFont="1" applyFill="1" applyBorder="1">
      <alignment vertical="center"/>
    </xf>
    <xf numFmtId="0" fontId="19" fillId="0" borderId="21" xfId="34" applyFont="1" applyFill="1" applyBorder="1" applyAlignment="1">
      <alignment horizontal="left" vertical="top" wrapText="1"/>
    </xf>
    <xf numFmtId="176" fontId="19" fillId="0" borderId="21" xfId="34" applyNumberFormat="1" applyFont="1" applyFill="1" applyBorder="1" applyAlignment="1">
      <alignment vertical="center"/>
    </xf>
    <xf numFmtId="176" fontId="19" fillId="0" borderId="11" xfId="34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2" xfId="0" applyFont="1" applyFill="1" applyBorder="1">
      <alignment vertical="center"/>
    </xf>
    <xf numFmtId="0" fontId="27" fillId="0" borderId="30" xfId="24" applyFont="1" applyFill="1" applyBorder="1" applyAlignment="1" applyProtection="1">
      <alignment vertical="center" wrapText="1"/>
      <protection locked="0"/>
    </xf>
    <xf numFmtId="0" fontId="19" fillId="0" borderId="3" xfId="34" applyFont="1" applyFill="1" applyBorder="1" applyAlignment="1">
      <alignment horizontal="left" vertical="top"/>
    </xf>
    <xf numFmtId="0" fontId="19" fillId="0" borderId="23" xfId="34" applyFont="1" applyFill="1" applyBorder="1" applyAlignment="1">
      <alignment vertical="top" wrapText="1"/>
    </xf>
    <xf numFmtId="0" fontId="19" fillId="0" borderId="3" xfId="34" applyFont="1" applyFill="1" applyBorder="1" applyAlignment="1">
      <alignment vertical="top"/>
    </xf>
    <xf numFmtId="0" fontId="19" fillId="0" borderId="17" xfId="34" applyFont="1" applyFill="1" applyBorder="1" applyAlignment="1">
      <alignment horizontal="left" vertical="top" wrapText="1"/>
    </xf>
    <xf numFmtId="176" fontId="19" fillId="0" borderId="28" xfId="34" applyNumberFormat="1" applyFont="1" applyFill="1" applyBorder="1" applyAlignment="1">
      <alignment vertical="center"/>
    </xf>
    <xf numFmtId="3" fontId="19" fillId="0" borderId="23" xfId="33" applyNumberFormat="1" applyFont="1" applyFill="1" applyBorder="1" applyAlignment="1">
      <alignment horizontal="centerContinuous" vertical="center"/>
    </xf>
    <xf numFmtId="3" fontId="19" fillId="0" borderId="3" xfId="33" applyNumberFormat="1" applyFont="1" applyFill="1" applyBorder="1" applyAlignment="1">
      <alignment horizontal="centerContinuous" vertical="center"/>
    </xf>
    <xf numFmtId="176" fontId="19" fillId="0" borderId="56" xfId="34" applyNumberFormat="1" applyFont="1" applyFill="1" applyBorder="1" applyAlignment="1">
      <alignment vertical="center"/>
    </xf>
    <xf numFmtId="176" fontId="19" fillId="0" borderId="57" xfId="34" applyNumberFormat="1" applyFont="1" applyFill="1" applyBorder="1" applyAlignment="1">
      <alignment vertical="center"/>
    </xf>
    <xf numFmtId="0" fontId="4" fillId="0" borderId="58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41" fontId="4" fillId="0" borderId="0" xfId="16" applyFont="1" applyFill="1">
      <alignment vertical="center"/>
    </xf>
    <xf numFmtId="184" fontId="4" fillId="0" borderId="0" xfId="0" applyNumberFormat="1" applyFont="1" applyFill="1">
      <alignment vertical="center"/>
    </xf>
    <xf numFmtId="0" fontId="4" fillId="0" borderId="52" xfId="0" applyFont="1" applyFill="1" applyBorder="1">
      <alignment vertical="center"/>
    </xf>
    <xf numFmtId="0" fontId="27" fillId="0" borderId="60" xfId="24" applyFont="1" applyFill="1" applyBorder="1" applyAlignment="1" applyProtection="1">
      <alignment vertical="center" wrapText="1"/>
      <protection locked="0"/>
    </xf>
    <xf numFmtId="0" fontId="32" fillId="0" borderId="0" xfId="27" applyFont="1" applyFill="1" applyBorder="1" applyAlignment="1" applyProtection="1">
      <alignment vertical="center" wrapText="1"/>
      <protection locked="0"/>
    </xf>
    <xf numFmtId="3" fontId="19" fillId="0" borderId="61" xfId="33" applyNumberFormat="1" applyFont="1" applyFill="1" applyBorder="1" applyAlignment="1">
      <alignment horizontal="centerContinuous" vertical="center"/>
    </xf>
    <xf numFmtId="176" fontId="19" fillId="0" borderId="13" xfId="33" applyNumberFormat="1" applyFont="1" applyFill="1" applyBorder="1" applyAlignment="1">
      <alignment vertical="center"/>
    </xf>
    <xf numFmtId="0" fontId="19" fillId="0" borderId="26" xfId="0" applyFont="1" applyFill="1" applyBorder="1" applyAlignment="1" applyProtection="1">
      <alignment vertical="center" wrapText="1"/>
      <protection locked="0"/>
    </xf>
    <xf numFmtId="41" fontId="19" fillId="0" borderId="26" xfId="16" applyFont="1" applyFill="1" applyBorder="1" applyAlignment="1" applyProtection="1">
      <alignment vertical="center" wrapText="1"/>
      <protection locked="0"/>
    </xf>
    <xf numFmtId="0" fontId="19" fillId="0" borderId="27" xfId="0" applyFont="1" applyFill="1" applyBorder="1" applyAlignment="1" applyProtection="1">
      <alignment vertical="center" wrapText="1"/>
      <protection locked="0"/>
    </xf>
    <xf numFmtId="3" fontId="19" fillId="0" borderId="62" xfId="33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Protection="1">
      <alignment vertical="center"/>
      <protection locked="0"/>
    </xf>
    <xf numFmtId="184" fontId="20" fillId="0" borderId="33" xfId="0" applyNumberFormat="1" applyFont="1" applyFill="1" applyBorder="1">
      <alignment vertical="center"/>
    </xf>
    <xf numFmtId="41" fontId="19" fillId="0" borderId="33" xfId="19" applyFont="1" applyFill="1" applyBorder="1">
      <alignment vertical="center"/>
    </xf>
    <xf numFmtId="184" fontId="19" fillId="0" borderId="33" xfId="0" applyNumberFormat="1" applyFont="1" applyFill="1" applyBorder="1">
      <alignment vertical="center"/>
    </xf>
    <xf numFmtId="176" fontId="32" fillId="0" borderId="33" xfId="32" applyNumberFormat="1" applyFont="1" applyFill="1" applyBorder="1">
      <alignment vertical="center"/>
    </xf>
    <xf numFmtId="184" fontId="32" fillId="0" borderId="33" xfId="17" applyNumberFormat="1" applyFont="1" applyFill="1" applyBorder="1">
      <alignment vertical="center"/>
    </xf>
    <xf numFmtId="176" fontId="32" fillId="0" borderId="33" xfId="23" applyNumberFormat="1" applyFont="1" applyFill="1" applyBorder="1">
      <alignment vertical="center"/>
    </xf>
    <xf numFmtId="184" fontId="4" fillId="0" borderId="63" xfId="0" applyNumberFormat="1" applyFont="1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41" fontId="4" fillId="0" borderId="0" xfId="0" applyNumberFormat="1" applyFont="1" applyFill="1">
      <alignment vertical="center"/>
    </xf>
    <xf numFmtId="3" fontId="19" fillId="0" borderId="28" xfId="33" applyNumberFormat="1" applyFont="1" applyFill="1" applyBorder="1" applyAlignment="1">
      <alignment horizontal="justify" vertical="center"/>
    </xf>
    <xf numFmtId="3" fontId="19" fillId="0" borderId="2" xfId="33" applyNumberFormat="1" applyFont="1" applyFill="1" applyBorder="1" applyAlignment="1">
      <alignment horizontal="justify" vertical="center" wrapText="1"/>
    </xf>
    <xf numFmtId="3" fontId="19" fillId="0" borderId="2" xfId="33" applyNumberFormat="1" applyFont="1" applyFill="1" applyBorder="1" applyAlignment="1">
      <alignment horizontal="justify" vertical="center"/>
    </xf>
    <xf numFmtId="3" fontId="19" fillId="0" borderId="22" xfId="33" applyNumberFormat="1" applyFont="1" applyFill="1" applyBorder="1" applyAlignment="1">
      <alignment horizontal="justify" vertical="center" wrapText="1"/>
    </xf>
    <xf numFmtId="3" fontId="19" fillId="0" borderId="11" xfId="33" applyNumberFormat="1" applyFont="1" applyFill="1" applyBorder="1" applyAlignment="1">
      <alignment horizontal="justify" vertical="center"/>
    </xf>
    <xf numFmtId="3" fontId="19" fillId="0" borderId="13" xfId="33" applyNumberFormat="1" applyFont="1" applyFill="1" applyBorder="1" applyAlignment="1">
      <alignment horizontal="justify" vertical="center"/>
    </xf>
    <xf numFmtId="3" fontId="19" fillId="0" borderId="3" xfId="33" applyNumberFormat="1" applyFont="1" applyFill="1" applyBorder="1" applyAlignment="1">
      <alignment horizontal="justify" vertical="center"/>
    </xf>
    <xf numFmtId="184" fontId="0" fillId="0" borderId="0" xfId="0" applyNumberFormat="1" applyFill="1">
      <alignment vertical="center"/>
    </xf>
    <xf numFmtId="184" fontId="30" fillId="0" borderId="0" xfId="0" applyNumberFormat="1" applyFont="1" applyFill="1">
      <alignment vertical="center"/>
    </xf>
    <xf numFmtId="0" fontId="32" fillId="0" borderId="11" xfId="32" applyFont="1" applyFill="1" applyBorder="1" applyAlignment="1" applyProtection="1">
      <alignment vertical="center" wrapText="1"/>
      <protection locked="0"/>
    </xf>
    <xf numFmtId="0" fontId="32" fillId="0" borderId="0" xfId="28" applyFont="1" applyFill="1" applyBorder="1" applyAlignment="1">
      <alignment vertical="center" wrapText="1"/>
    </xf>
    <xf numFmtId="176" fontId="32" fillId="0" borderId="33" xfId="28" applyNumberFormat="1" applyFont="1" applyFill="1" applyBorder="1">
      <alignment vertical="center"/>
    </xf>
    <xf numFmtId="41" fontId="32" fillId="0" borderId="33" xfId="20" applyFont="1" applyFill="1" applyBorder="1">
      <alignment vertical="center"/>
    </xf>
    <xf numFmtId="184" fontId="32" fillId="0" borderId="33" xfId="17" applyNumberFormat="1" applyFont="1" applyFill="1" applyBorder="1" applyAlignment="1">
      <alignment horizontal="right" vertical="center"/>
    </xf>
    <xf numFmtId="0" fontId="32" fillId="0" borderId="0" xfId="31" applyFont="1" applyFill="1" applyBorder="1" applyAlignment="1" applyProtection="1">
      <alignment vertical="center" wrapText="1"/>
      <protection locked="0"/>
    </xf>
    <xf numFmtId="176" fontId="19" fillId="0" borderId="64" xfId="33" applyNumberFormat="1" applyFont="1" applyFill="1" applyBorder="1" applyAlignment="1">
      <alignment vertical="center"/>
    </xf>
    <xf numFmtId="176" fontId="19" fillId="0" borderId="65" xfId="33" applyNumberFormat="1" applyFont="1" applyFill="1" applyBorder="1" applyAlignment="1">
      <alignment vertical="center"/>
    </xf>
    <xf numFmtId="176" fontId="19" fillId="0" borderId="66" xfId="33" applyNumberFormat="1" applyFont="1" applyFill="1" applyBorder="1" applyAlignment="1">
      <alignment vertical="center"/>
    </xf>
    <xf numFmtId="0" fontId="19" fillId="0" borderId="20" xfId="34" applyFont="1" applyFill="1" applyBorder="1" applyAlignment="1">
      <alignment vertical="top"/>
    </xf>
    <xf numFmtId="185" fontId="19" fillId="0" borderId="0" xfId="0" applyNumberFormat="1" applyFont="1" applyFill="1">
      <alignment vertical="center"/>
    </xf>
    <xf numFmtId="185" fontId="14" fillId="0" borderId="0" xfId="33" applyNumberFormat="1" applyFont="1" applyFill="1" applyAlignment="1"/>
    <xf numFmtId="176" fontId="19" fillId="0" borderId="0" xfId="0" applyNumberFormat="1" applyFont="1" applyFill="1">
      <alignment vertical="center"/>
    </xf>
    <xf numFmtId="3" fontId="21" fillId="0" borderId="0" xfId="35" applyNumberFormat="1" applyFont="1" applyFill="1" applyAlignment="1">
      <alignment horizontal="center" vertical="center"/>
    </xf>
    <xf numFmtId="3" fontId="4" fillId="0" borderId="0" xfId="35" applyNumberFormat="1" applyFont="1" applyFill="1" applyAlignment="1">
      <alignment vertical="center"/>
    </xf>
    <xf numFmtId="3" fontId="22" fillId="0" borderId="0" xfId="35" applyNumberFormat="1" applyFont="1" applyFill="1" applyAlignment="1">
      <alignment vertical="center"/>
    </xf>
    <xf numFmtId="49" fontId="4" fillId="0" borderId="0" xfId="35" applyNumberFormat="1" applyFont="1" applyFill="1" applyAlignment="1">
      <alignment horizontal="right" vertical="center" shrinkToFit="1"/>
    </xf>
    <xf numFmtId="3" fontId="26" fillId="0" borderId="12" xfId="35" applyNumberFormat="1" applyFont="1" applyFill="1" applyBorder="1" applyAlignment="1">
      <alignment horizontal="center" vertical="center"/>
    </xf>
    <xf numFmtId="3" fontId="23" fillId="0" borderId="13" xfId="35" applyNumberFormat="1" applyFont="1" applyFill="1" applyBorder="1" applyAlignment="1">
      <alignment horizontal="center" vertical="center"/>
    </xf>
    <xf numFmtId="176" fontId="17" fillId="0" borderId="67" xfId="34" applyNumberFormat="1" applyFont="1" applyFill="1" applyBorder="1" applyAlignment="1">
      <alignment horizontal="center" vertical="center" wrapText="1"/>
    </xf>
    <xf numFmtId="176" fontId="17" fillId="0" borderId="68" xfId="34" applyNumberFormat="1" applyFont="1" applyFill="1" applyBorder="1" applyAlignment="1">
      <alignment horizontal="center" vertical="center" wrapText="1"/>
    </xf>
    <xf numFmtId="3" fontId="26" fillId="0" borderId="69" xfId="35" applyNumberFormat="1" applyFont="1" applyFill="1" applyBorder="1" applyAlignment="1">
      <alignment horizontal="center" vertical="center" wrapText="1"/>
    </xf>
    <xf numFmtId="3" fontId="13" fillId="0" borderId="11" xfId="35" applyNumberFormat="1" applyFont="1" applyFill="1" applyBorder="1" applyAlignment="1">
      <alignment vertical="center"/>
    </xf>
    <xf numFmtId="186" fontId="4" fillId="0" borderId="70" xfId="35" applyNumberFormat="1" applyFont="1" applyFill="1" applyBorder="1" applyAlignment="1">
      <alignment vertical="center"/>
    </xf>
    <xf numFmtId="182" fontId="4" fillId="0" borderId="0" xfId="35" applyNumberFormat="1" applyFont="1" applyFill="1" applyAlignment="1">
      <alignment vertical="center"/>
    </xf>
    <xf numFmtId="3" fontId="0" fillId="0" borderId="0" xfId="35" applyNumberFormat="1" applyFont="1" applyFill="1" applyAlignment="1">
      <alignment vertical="center"/>
    </xf>
    <xf numFmtId="41" fontId="0" fillId="0" borderId="0" xfId="16" applyFont="1" applyFill="1" applyAlignment="1">
      <alignment vertical="center"/>
    </xf>
    <xf numFmtId="3" fontId="13" fillId="0" borderId="71" xfId="35" applyNumberFormat="1" applyFont="1" applyFill="1" applyBorder="1" applyAlignment="1">
      <alignment vertical="center"/>
    </xf>
    <xf numFmtId="186" fontId="4" fillId="0" borderId="72" xfId="35" applyNumberFormat="1" applyFont="1" applyFill="1" applyBorder="1" applyAlignment="1">
      <alignment vertical="center"/>
    </xf>
    <xf numFmtId="3" fontId="24" fillId="0" borderId="73" xfId="35" applyNumberFormat="1" applyFont="1" applyFill="1" applyBorder="1" applyAlignment="1">
      <alignment vertical="center"/>
    </xf>
    <xf numFmtId="3" fontId="24" fillId="0" borderId="74" xfId="35" applyNumberFormat="1" applyFont="1" applyFill="1" applyBorder="1" applyAlignment="1">
      <alignment vertical="center"/>
    </xf>
    <xf numFmtId="3" fontId="23" fillId="0" borderId="3" xfId="35" applyNumberFormat="1" applyFont="1" applyFill="1" applyBorder="1" applyAlignment="1">
      <alignment horizontal="center" vertical="center" shrinkToFit="1"/>
    </xf>
    <xf numFmtId="3" fontId="25" fillId="0" borderId="75" xfId="35" applyNumberFormat="1" applyFont="1" applyFill="1" applyBorder="1" applyAlignment="1">
      <alignment vertical="center" shrinkToFit="1"/>
    </xf>
    <xf numFmtId="3" fontId="25" fillId="0" borderId="76" xfId="35" applyNumberFormat="1" applyFont="1" applyFill="1" applyBorder="1" applyAlignment="1">
      <alignment vertical="center" shrinkToFit="1"/>
    </xf>
    <xf numFmtId="186" fontId="26" fillId="0" borderId="77" xfId="35" applyNumberFormat="1" applyFont="1" applyFill="1" applyBorder="1" applyAlignment="1">
      <alignment vertical="center" shrinkToFit="1"/>
    </xf>
    <xf numFmtId="3" fontId="13" fillId="0" borderId="78" xfId="35" applyNumberFormat="1" applyFont="1" applyFill="1" applyBorder="1" applyAlignment="1">
      <alignment vertical="center"/>
    </xf>
    <xf numFmtId="3" fontId="13" fillId="0" borderId="79" xfId="35" applyNumberFormat="1" applyFont="1" applyFill="1" applyBorder="1" applyAlignment="1">
      <alignment vertical="center"/>
    </xf>
    <xf numFmtId="3" fontId="13" fillId="0" borderId="80" xfId="35" applyNumberFormat="1" applyFont="1" applyFill="1" applyBorder="1" applyAlignment="1">
      <alignment vertical="center"/>
    </xf>
    <xf numFmtId="3" fontId="13" fillId="0" borderId="80" xfId="35" applyNumberFormat="1" applyFont="1" applyFill="1" applyBorder="1" applyAlignment="1">
      <alignment horizontal="left" vertical="center" wrapText="1"/>
    </xf>
    <xf numFmtId="3" fontId="23" fillId="0" borderId="15" xfId="35" applyNumberFormat="1" applyFont="1" applyFill="1" applyBorder="1" applyAlignment="1">
      <alignment horizontal="center" vertical="center" shrinkToFit="1"/>
    </xf>
    <xf numFmtId="3" fontId="25" fillId="0" borderId="81" xfId="35" applyNumberFormat="1" applyFont="1" applyFill="1" applyBorder="1" applyAlignment="1">
      <alignment vertical="center" shrinkToFit="1"/>
    </xf>
    <xf numFmtId="3" fontId="25" fillId="0" borderId="45" xfId="35" applyNumberFormat="1" applyFont="1" applyFill="1" applyBorder="1" applyAlignment="1">
      <alignment vertical="center" shrinkToFit="1"/>
    </xf>
    <xf numFmtId="186" fontId="26" fillId="0" borderId="82" xfId="35" applyNumberFormat="1" applyFont="1" applyFill="1" applyBorder="1" applyAlignment="1">
      <alignment vertical="center" shrinkToFit="1"/>
    </xf>
    <xf numFmtId="3" fontId="13" fillId="0" borderId="0" xfId="35" applyNumberFormat="1" applyFont="1" applyFill="1" applyAlignment="1">
      <alignment vertical="center"/>
    </xf>
    <xf numFmtId="3" fontId="24" fillId="0" borderId="0" xfId="35" applyNumberFormat="1" applyFont="1" applyFill="1" applyAlignment="1">
      <alignment vertical="center"/>
    </xf>
    <xf numFmtId="176" fontId="14" fillId="0" borderId="66" xfId="33" applyNumberFormat="1" applyFont="1" applyFill="1" applyBorder="1" applyAlignment="1">
      <alignment vertical="center"/>
    </xf>
    <xf numFmtId="176" fontId="14" fillId="0" borderId="64" xfId="33" applyNumberFormat="1" applyFont="1" applyFill="1" applyBorder="1" applyAlignment="1">
      <alignment vertical="center"/>
    </xf>
    <xf numFmtId="3" fontId="14" fillId="0" borderId="61" xfId="33" applyNumberFormat="1" applyFont="1" applyFill="1" applyBorder="1" applyAlignment="1">
      <alignment horizontal="centerContinuous" vertical="center"/>
    </xf>
    <xf numFmtId="3" fontId="14" fillId="0" borderId="45" xfId="33" applyNumberFormat="1" applyFont="1" applyFill="1" applyBorder="1" applyAlignment="1">
      <alignment horizontal="centerContinuous" vertical="center"/>
    </xf>
    <xf numFmtId="3" fontId="14" fillId="0" borderId="46" xfId="33" applyNumberFormat="1" applyFont="1" applyFill="1" applyBorder="1" applyAlignment="1">
      <alignment horizontal="centerContinuous" vertical="center"/>
    </xf>
    <xf numFmtId="176" fontId="14" fillId="0" borderId="15" xfId="33" applyNumberFormat="1" applyFont="1" applyFill="1" applyBorder="1" applyAlignment="1">
      <alignment vertical="center"/>
    </xf>
    <xf numFmtId="176" fontId="14" fillId="0" borderId="83" xfId="33" applyNumberFormat="1" applyFont="1" applyFill="1" applyBorder="1" applyAlignment="1">
      <alignment vertical="center"/>
    </xf>
    <xf numFmtId="176" fontId="14" fillId="0" borderId="66" xfId="34" applyNumberFormat="1" applyFont="1" applyFill="1" applyBorder="1" applyAlignment="1">
      <alignment vertical="center"/>
    </xf>
    <xf numFmtId="0" fontId="14" fillId="0" borderId="20" xfId="34" applyFont="1" applyFill="1" applyBorder="1" applyAlignment="1">
      <alignment vertical="top"/>
    </xf>
    <xf numFmtId="176" fontId="14" fillId="0" borderId="83" xfId="34" applyNumberFormat="1" applyFont="1" applyFill="1" applyBorder="1" applyAlignment="1">
      <alignment vertical="center"/>
    </xf>
    <xf numFmtId="0" fontId="32" fillId="0" borderId="22" xfId="27" applyFont="1" applyFill="1" applyBorder="1" applyAlignment="1" applyProtection="1">
      <alignment vertical="center" wrapText="1"/>
      <protection locked="0"/>
    </xf>
    <xf numFmtId="0" fontId="32" fillId="0" borderId="2" xfId="27" applyFont="1" applyFill="1" applyBorder="1" applyAlignment="1" applyProtection="1">
      <alignment vertical="center" wrapText="1"/>
      <protection locked="0"/>
    </xf>
    <xf numFmtId="184" fontId="32" fillId="0" borderId="32" xfId="17" applyNumberFormat="1" applyFont="1" applyFill="1" applyBorder="1" applyAlignment="1">
      <alignment horizontal="right" vertical="center"/>
    </xf>
    <xf numFmtId="3" fontId="20" fillId="0" borderId="55" xfId="0" applyNumberFormat="1" applyFont="1" applyFill="1" applyBorder="1" applyProtection="1">
      <alignment vertical="center"/>
      <protection locked="0"/>
    </xf>
    <xf numFmtId="0" fontId="19" fillId="0" borderId="60" xfId="0" applyFont="1" applyFill="1" applyBorder="1" applyAlignment="1" applyProtection="1">
      <alignment vertical="center" wrapText="1"/>
      <protection locked="0"/>
    </xf>
    <xf numFmtId="41" fontId="19" fillId="0" borderId="60" xfId="16" applyFont="1" applyFill="1" applyBorder="1" applyAlignment="1" applyProtection="1">
      <alignment vertical="center" wrapText="1"/>
      <protection locked="0"/>
    </xf>
    <xf numFmtId="0" fontId="19" fillId="0" borderId="55" xfId="0" applyFont="1" applyFill="1" applyBorder="1" applyProtection="1">
      <alignment vertical="center"/>
      <protection locked="0"/>
    </xf>
    <xf numFmtId="0" fontId="19" fillId="0" borderId="84" xfId="0" applyFont="1" applyFill="1" applyBorder="1" applyAlignment="1" applyProtection="1">
      <alignment vertical="center" wrapText="1"/>
      <protection locked="0"/>
    </xf>
    <xf numFmtId="184" fontId="20" fillId="0" borderId="44" xfId="0" applyNumberFormat="1" applyFont="1" applyFill="1" applyBorder="1">
      <alignment vertical="center"/>
    </xf>
    <xf numFmtId="184" fontId="20" fillId="0" borderId="35" xfId="0" applyNumberFormat="1" applyFont="1" applyFill="1" applyBorder="1">
      <alignment vertical="center"/>
    </xf>
    <xf numFmtId="184" fontId="19" fillId="0" borderId="35" xfId="0" applyNumberFormat="1" applyFont="1" applyFill="1" applyBorder="1">
      <alignment vertical="center"/>
    </xf>
    <xf numFmtId="41" fontId="19" fillId="0" borderId="0" xfId="0" applyNumberFormat="1" applyFont="1" applyFill="1">
      <alignment vertical="center"/>
    </xf>
    <xf numFmtId="186" fontId="0" fillId="0" borderId="72" xfId="35" applyNumberFormat="1" applyFont="1" applyFill="1" applyBorder="1" applyAlignment="1">
      <alignment horizontal="center" vertical="center"/>
    </xf>
    <xf numFmtId="176" fontId="34" fillId="0" borderId="33" xfId="23" applyNumberFormat="1" applyFont="1" applyFill="1" applyBorder="1">
      <alignment vertical="center"/>
    </xf>
    <xf numFmtId="41" fontId="29" fillId="0" borderId="33" xfId="19" applyFont="1" applyFill="1" applyBorder="1">
      <alignment vertical="center"/>
    </xf>
    <xf numFmtId="184" fontId="34" fillId="0" borderId="33" xfId="17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vertical="center" wrapText="1"/>
    </xf>
    <xf numFmtId="3" fontId="19" fillId="0" borderId="52" xfId="0" applyNumberFormat="1" applyFont="1" applyFill="1" applyBorder="1" applyProtection="1">
      <alignment vertical="center"/>
      <protection locked="0"/>
    </xf>
    <xf numFmtId="0" fontId="32" fillId="0" borderId="0" xfId="32" applyFont="1" applyFill="1" applyBorder="1" applyAlignment="1" applyProtection="1">
      <alignment vertical="center" wrapText="1"/>
      <protection locked="0"/>
    </xf>
    <xf numFmtId="0" fontId="32" fillId="0" borderId="0" xfId="23" applyFont="1" applyFill="1" applyBorder="1" applyAlignment="1" applyProtection="1">
      <alignment vertical="center"/>
      <protection locked="0"/>
    </xf>
    <xf numFmtId="176" fontId="27" fillId="0" borderId="33" xfId="23" applyNumberFormat="1" applyFont="1" applyFill="1" applyBorder="1">
      <alignment vertical="center"/>
    </xf>
    <xf numFmtId="0" fontId="27" fillId="0" borderId="0" xfId="32" applyFont="1" applyFill="1" applyBorder="1" applyAlignment="1" applyProtection="1">
      <alignment vertical="center" wrapText="1"/>
      <protection locked="0"/>
    </xf>
    <xf numFmtId="176" fontId="27" fillId="0" borderId="33" xfId="32" applyNumberFormat="1" applyFont="1" applyFill="1" applyBorder="1">
      <alignment vertical="center"/>
    </xf>
    <xf numFmtId="0" fontId="32" fillId="0" borderId="11" xfId="0" applyFont="1" applyFill="1" applyBorder="1" applyAlignment="1">
      <alignment vertical="center" wrapText="1"/>
    </xf>
    <xf numFmtId="176" fontId="33" fillId="0" borderId="33" xfId="0" applyNumberFormat="1" applyFont="1" applyFill="1" applyBorder="1">
      <alignment vertical="center"/>
    </xf>
    <xf numFmtId="0" fontId="27" fillId="0" borderId="0" xfId="27" applyFont="1" applyFill="1" applyBorder="1" applyAlignment="1" applyProtection="1">
      <alignment vertical="center" wrapText="1"/>
      <protection locked="0"/>
    </xf>
    <xf numFmtId="184" fontId="19" fillId="0" borderId="33" xfId="0" applyNumberFormat="1" applyFont="1" applyFill="1" applyBorder="1" applyAlignment="1">
      <alignment horizontal="right" vertical="center"/>
    </xf>
    <xf numFmtId="184" fontId="32" fillId="0" borderId="35" xfId="17" applyNumberFormat="1" applyFont="1" applyFill="1" applyBorder="1">
      <alignment vertical="center"/>
    </xf>
    <xf numFmtId="184" fontId="27" fillId="0" borderId="33" xfId="17" applyNumberFormat="1" applyFont="1" applyFill="1" applyBorder="1">
      <alignment vertical="center"/>
    </xf>
    <xf numFmtId="184" fontId="19" fillId="0" borderId="35" xfId="17" applyNumberFormat="1" applyFont="1" applyFill="1" applyBorder="1">
      <alignment vertical="center"/>
    </xf>
    <xf numFmtId="176" fontId="32" fillId="0" borderId="35" xfId="32" applyNumberFormat="1" applyFont="1" applyFill="1" applyBorder="1">
      <alignment vertical="center"/>
    </xf>
    <xf numFmtId="184" fontId="32" fillId="0" borderId="35" xfId="17" applyNumberFormat="1" applyFont="1" applyFill="1" applyBorder="1" applyAlignment="1">
      <alignment horizontal="right" vertical="center"/>
    </xf>
    <xf numFmtId="176" fontId="32" fillId="0" borderId="35" xfId="23" applyNumberFormat="1" applyFont="1" applyFill="1" applyBorder="1">
      <alignment vertical="center"/>
    </xf>
    <xf numFmtId="41" fontId="32" fillId="0" borderId="35" xfId="20" applyFont="1" applyFill="1" applyBorder="1">
      <alignment vertical="center"/>
    </xf>
    <xf numFmtId="0" fontId="32" fillId="0" borderId="0" xfId="23" applyFont="1" applyFill="1" applyBorder="1" applyAlignment="1" applyProtection="1">
      <alignment vertical="center" wrapText="1"/>
      <protection locked="0"/>
    </xf>
    <xf numFmtId="0" fontId="32" fillId="0" borderId="28" xfId="27" applyFont="1" applyFill="1" applyBorder="1" applyAlignment="1" applyProtection="1">
      <alignment vertical="center" wrapText="1"/>
      <protection locked="0"/>
    </xf>
    <xf numFmtId="0" fontId="27" fillId="0" borderId="42" xfId="27" applyFont="1" applyFill="1" applyBorder="1" applyAlignment="1" applyProtection="1">
      <alignment vertical="center" wrapText="1"/>
      <protection locked="0"/>
    </xf>
    <xf numFmtId="3" fontId="26" fillId="0" borderId="26" xfId="33" applyNumberFormat="1" applyFont="1" applyFill="1" applyBorder="1" applyAlignment="1">
      <alignment vertical="center" wrapText="1"/>
    </xf>
    <xf numFmtId="3" fontId="26" fillId="0" borderId="27" xfId="33" applyNumberFormat="1" applyFont="1" applyFill="1" applyBorder="1" applyAlignment="1">
      <alignment vertical="center" wrapText="1"/>
    </xf>
    <xf numFmtId="3" fontId="19" fillId="0" borderId="35" xfId="0" applyNumberFormat="1" applyFont="1" applyFill="1" applyBorder="1" applyAlignment="1" applyProtection="1">
      <alignment vertical="center" wrapText="1"/>
      <protection locked="0"/>
    </xf>
    <xf numFmtId="183" fontId="19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34" applyFont="1" applyFill="1" applyAlignment="1">
      <alignment horizontal="right" vertical="center"/>
    </xf>
    <xf numFmtId="184" fontId="0" fillId="0" borderId="0" xfId="34" applyNumberFormat="1" applyFont="1" applyFill="1" applyAlignment="1">
      <alignment horizontal="right" vertical="center"/>
    </xf>
    <xf numFmtId="184" fontId="4" fillId="0" borderId="43" xfId="0" applyNumberFormat="1" applyFont="1" applyFill="1" applyBorder="1" applyProtection="1">
      <alignment vertical="center"/>
      <protection locked="0"/>
    </xf>
    <xf numFmtId="184" fontId="4" fillId="0" borderId="34" xfId="0" applyNumberFormat="1" applyFont="1" applyFill="1" applyBorder="1" applyProtection="1">
      <alignment vertical="center"/>
      <protection locked="0"/>
    </xf>
    <xf numFmtId="176" fontId="32" fillId="0" borderId="35" xfId="32" applyNumberFormat="1" applyFont="1" applyFill="1" applyBorder="1" applyAlignment="1">
      <alignment horizontal="right" vertical="center"/>
    </xf>
    <xf numFmtId="41" fontId="19" fillId="0" borderId="35" xfId="19" applyFont="1" applyFill="1" applyBorder="1">
      <alignment vertical="center"/>
    </xf>
    <xf numFmtId="184" fontId="4" fillId="0" borderId="34" xfId="0" applyNumberFormat="1" applyFont="1" applyFill="1" applyBorder="1">
      <alignment vertical="center"/>
    </xf>
    <xf numFmtId="0" fontId="32" fillId="0" borderId="0" xfId="23" applyFont="1" applyFill="1" applyBorder="1" applyAlignment="1" applyProtection="1">
      <alignment vertical="center" shrinkToFit="1"/>
      <protection locked="0"/>
    </xf>
    <xf numFmtId="184" fontId="19" fillId="0" borderId="34" xfId="0" applyNumberFormat="1" applyFont="1" applyFill="1" applyBorder="1" applyProtection="1">
      <alignment vertical="center"/>
      <protection locked="0"/>
    </xf>
    <xf numFmtId="176" fontId="32" fillId="0" borderId="35" xfId="28" applyNumberFormat="1" applyFont="1" applyFill="1" applyBorder="1">
      <alignment vertical="center"/>
    </xf>
    <xf numFmtId="184" fontId="19" fillId="0" borderId="35" xfId="0" applyNumberFormat="1" applyFont="1" applyFill="1" applyBorder="1" applyAlignment="1">
      <alignment horizontal="right" vertical="center"/>
    </xf>
    <xf numFmtId="184" fontId="32" fillId="0" borderId="34" xfId="17" applyNumberFormat="1" applyFont="1" applyFill="1" applyBorder="1" applyAlignment="1">
      <alignment horizontal="right" vertical="center"/>
    </xf>
    <xf numFmtId="184" fontId="34" fillId="0" borderId="35" xfId="17" applyNumberFormat="1" applyFont="1" applyFill="1" applyBorder="1" applyAlignment="1">
      <alignment horizontal="right" vertical="center"/>
    </xf>
    <xf numFmtId="184" fontId="4" fillId="0" borderId="85" xfId="0" applyNumberFormat="1" applyFont="1" applyFill="1" applyBorder="1">
      <alignment vertical="center"/>
    </xf>
    <xf numFmtId="176" fontId="19" fillId="0" borderId="86" xfId="33" applyNumberFormat="1" applyFont="1" applyFill="1" applyBorder="1" applyAlignment="1">
      <alignment vertical="center"/>
    </xf>
    <xf numFmtId="3" fontId="19" fillId="0" borderId="87" xfId="33" applyNumberFormat="1" applyFont="1" applyFill="1" applyBorder="1" applyAlignment="1">
      <alignment horizontal="justify" vertical="center"/>
    </xf>
    <xf numFmtId="0" fontId="4" fillId="0" borderId="33" xfId="0" applyFont="1" applyFill="1" applyBorder="1">
      <alignment vertical="center"/>
    </xf>
    <xf numFmtId="176" fontId="19" fillId="0" borderId="15" xfId="34" applyNumberFormat="1" applyFont="1" applyFill="1" applyBorder="1" applyAlignment="1">
      <alignment vertical="center"/>
    </xf>
    <xf numFmtId="176" fontId="19" fillId="0" borderId="47" xfId="34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184" fontId="4" fillId="0" borderId="50" xfId="0" applyNumberFormat="1" applyFont="1" applyFill="1" applyBorder="1">
      <alignment vertical="center"/>
    </xf>
    <xf numFmtId="0" fontId="19" fillId="0" borderId="34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52" xfId="0" applyFont="1" applyFill="1" applyBorder="1">
      <alignment vertical="center"/>
    </xf>
    <xf numFmtId="0" fontId="19" fillId="0" borderId="44" xfId="0" applyFont="1" applyFill="1" applyBorder="1" applyAlignment="1">
      <alignment vertical="center" wrapText="1"/>
    </xf>
    <xf numFmtId="0" fontId="19" fillId="0" borderId="84" xfId="0" applyFont="1" applyFill="1" applyBorder="1" applyAlignment="1">
      <alignment vertical="center" wrapText="1"/>
    </xf>
    <xf numFmtId="0" fontId="19" fillId="0" borderId="55" xfId="0" applyFont="1" applyFill="1" applyBorder="1">
      <alignment vertical="center"/>
    </xf>
    <xf numFmtId="3" fontId="19" fillId="0" borderId="0" xfId="33" applyNumberFormat="1" applyFont="1" applyFill="1" applyBorder="1" applyAlignment="1">
      <alignment horizontal="justify" vertical="center" wrapText="1"/>
    </xf>
    <xf numFmtId="187" fontId="19" fillId="0" borderId="0" xfId="0" applyNumberFormat="1" applyFont="1" applyFill="1">
      <alignment vertical="center"/>
    </xf>
    <xf numFmtId="184" fontId="27" fillId="0" borderId="43" xfId="17" applyNumberFormat="1" applyFont="1" applyFill="1" applyBorder="1">
      <alignment vertical="center"/>
    </xf>
    <xf numFmtId="184" fontId="27" fillId="0" borderId="35" xfId="17" applyNumberFormat="1" applyFont="1" applyFill="1" applyBorder="1" applyAlignment="1">
      <alignment horizontal="right" vertical="center"/>
    </xf>
    <xf numFmtId="176" fontId="27" fillId="0" borderId="0" xfId="32" applyNumberFormat="1" applyFont="1" applyFill="1" applyBorder="1">
      <alignment vertical="center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27" fillId="0" borderId="11" xfId="24" applyFont="1" applyFill="1" applyBorder="1" applyAlignment="1" applyProtection="1">
      <alignment vertical="center" wrapText="1"/>
      <protection locked="0"/>
    </xf>
    <xf numFmtId="0" fontId="27" fillId="0" borderId="0" xfId="24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>
      <alignment vertical="center"/>
    </xf>
    <xf numFmtId="176" fontId="17" fillId="0" borderId="15" xfId="34" applyNumberFormat="1" applyFont="1" applyFill="1" applyBorder="1" applyAlignment="1">
      <alignment horizontal="center" vertical="center" wrapText="1"/>
    </xf>
    <xf numFmtId="176" fontId="19" fillId="0" borderId="17" xfId="33" applyNumberFormat="1" applyFont="1" applyFill="1" applyBorder="1" applyAlignment="1">
      <alignment vertical="center"/>
    </xf>
    <xf numFmtId="0" fontId="19" fillId="0" borderId="0" xfId="0" applyFont="1" applyFill="1">
      <alignment vertical="center"/>
    </xf>
    <xf numFmtId="176" fontId="19" fillId="0" borderId="3" xfId="33" applyNumberFormat="1" applyFont="1" applyFill="1" applyBorder="1" applyAlignment="1">
      <alignment vertical="center"/>
    </xf>
    <xf numFmtId="3" fontId="19" fillId="0" borderId="19" xfId="33" applyNumberFormat="1" applyFont="1" applyFill="1" applyBorder="1" applyAlignment="1">
      <alignment horizontal="center" vertical="center"/>
    </xf>
    <xf numFmtId="3" fontId="19" fillId="0" borderId="0" xfId="33" applyNumberFormat="1" applyFont="1" applyFill="1" applyBorder="1" applyAlignment="1">
      <alignment horizontal="justify" vertical="center"/>
    </xf>
    <xf numFmtId="3" fontId="19" fillId="0" borderId="3" xfId="33" applyNumberFormat="1" applyFont="1" applyFill="1" applyBorder="1" applyAlignment="1">
      <alignment horizontal="justify" vertical="center" wrapText="1"/>
    </xf>
    <xf numFmtId="3" fontId="19" fillId="0" borderId="20" xfId="33" applyNumberFormat="1" applyFont="1" applyFill="1" applyBorder="1" applyAlignment="1">
      <alignment horizontal="justify" vertical="center" wrapText="1"/>
    </xf>
    <xf numFmtId="176" fontId="19" fillId="0" borderId="20" xfId="33" applyNumberFormat="1" applyFont="1" applyFill="1" applyBorder="1" applyAlignment="1">
      <alignment vertical="center"/>
    </xf>
    <xf numFmtId="3" fontId="19" fillId="0" borderId="21" xfId="33" applyNumberFormat="1" applyFont="1" applyFill="1" applyBorder="1" applyAlignment="1">
      <alignment horizontal="justify" vertical="center" wrapText="1"/>
    </xf>
    <xf numFmtId="176" fontId="19" fillId="0" borderId="21" xfId="33" applyNumberFormat="1" applyFont="1" applyFill="1" applyBorder="1" applyAlignment="1">
      <alignment vertical="center"/>
    </xf>
    <xf numFmtId="0" fontId="19" fillId="0" borderId="2" xfId="0" applyFont="1" applyFill="1" applyBorder="1" applyAlignment="1" applyProtection="1">
      <alignment vertical="center" wrapText="1"/>
      <protection locked="0"/>
    </xf>
    <xf numFmtId="0" fontId="19" fillId="0" borderId="2" xfId="0" applyFont="1" applyFill="1" applyBorder="1" applyAlignment="1">
      <alignment vertical="center" wrapText="1"/>
    </xf>
    <xf numFmtId="3" fontId="19" fillId="0" borderId="17" xfId="33" applyNumberFormat="1" applyFont="1" applyFill="1" applyBorder="1" applyAlignment="1">
      <alignment horizontal="justify" vertical="center" wrapText="1"/>
    </xf>
    <xf numFmtId="0" fontId="19" fillId="0" borderId="22" xfId="0" applyFont="1" applyFill="1" applyBorder="1" applyAlignment="1" applyProtection="1">
      <alignment vertical="center" wrapText="1"/>
      <protection locked="0"/>
    </xf>
    <xf numFmtId="3" fontId="19" fillId="0" borderId="0" xfId="33" applyNumberFormat="1" applyFont="1" applyFill="1" applyAlignment="1">
      <alignment vertical="center"/>
    </xf>
    <xf numFmtId="0" fontId="14" fillId="0" borderId="0" xfId="0" applyFont="1" applyFill="1">
      <alignment vertical="center"/>
    </xf>
    <xf numFmtId="176" fontId="19" fillId="0" borderId="28" xfId="33" applyNumberFormat="1" applyFont="1" applyFill="1" applyBorder="1" applyAlignment="1">
      <alignment vertical="center"/>
    </xf>
    <xf numFmtId="176" fontId="19" fillId="0" borderId="22" xfId="33" applyNumberFormat="1" applyFont="1" applyFill="1" applyBorder="1" applyAlignment="1">
      <alignment vertical="center"/>
    </xf>
    <xf numFmtId="176" fontId="19" fillId="0" borderId="11" xfId="33" applyNumberFormat="1" applyFont="1" applyFill="1" applyBorder="1" applyAlignment="1">
      <alignment vertical="center"/>
    </xf>
    <xf numFmtId="176" fontId="19" fillId="0" borderId="30" xfId="33" applyNumberFormat="1" applyFont="1" applyFill="1" applyBorder="1" applyAlignment="1">
      <alignment vertical="center"/>
    </xf>
    <xf numFmtId="0" fontId="19" fillId="0" borderId="32" xfId="0" applyFont="1" applyFill="1" applyBorder="1" applyProtection="1">
      <alignment vertical="center"/>
      <protection locked="0"/>
    </xf>
    <xf numFmtId="0" fontId="19" fillId="0" borderId="34" xfId="0" applyFont="1" applyFill="1" applyBorder="1" applyAlignment="1">
      <alignment vertical="center" wrapText="1"/>
    </xf>
    <xf numFmtId="0" fontId="19" fillId="0" borderId="34" xfId="0" applyFont="1" applyFill="1" applyBorder="1" applyAlignment="1" applyProtection="1">
      <alignment vertical="center" wrapText="1"/>
      <protection locked="0"/>
    </xf>
    <xf numFmtId="0" fontId="19" fillId="0" borderId="35" xfId="0" applyFont="1" applyFill="1" applyBorder="1" applyAlignment="1" applyProtection="1">
      <alignment vertical="center" wrapText="1"/>
      <protection locked="0"/>
    </xf>
    <xf numFmtId="183" fontId="19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36" xfId="0" applyFont="1" applyFill="1" applyBorder="1" applyAlignment="1" applyProtection="1">
      <alignment vertical="center" wrapText="1"/>
      <protection locked="0"/>
    </xf>
    <xf numFmtId="41" fontId="19" fillId="0" borderId="2" xfId="16" applyFont="1" applyFill="1" applyBorder="1" applyAlignment="1">
      <alignment vertical="center" wrapText="1"/>
    </xf>
    <xf numFmtId="41" fontId="19" fillId="0" borderId="0" xfId="16" applyFont="1" applyFill="1" applyBorder="1" applyAlignment="1" applyProtection="1">
      <alignment vertical="center" wrapText="1"/>
      <protection locked="0"/>
    </xf>
    <xf numFmtId="41" fontId="29" fillId="0" borderId="0" xfId="16" applyFont="1" applyFill="1" applyBorder="1" applyAlignment="1" applyProtection="1">
      <alignment vertical="center" wrapText="1"/>
      <protection locked="0"/>
    </xf>
    <xf numFmtId="0" fontId="27" fillId="0" borderId="11" xfId="27" applyFont="1" applyFill="1" applyBorder="1" applyAlignment="1" applyProtection="1">
      <alignment vertical="center" wrapText="1"/>
      <protection locked="0"/>
    </xf>
    <xf numFmtId="0" fontId="19" fillId="0" borderId="0" xfId="25" applyFont="1" applyFill="1" applyBorder="1" applyAlignment="1">
      <alignment vertical="center" wrapText="1"/>
    </xf>
    <xf numFmtId="0" fontId="17" fillId="0" borderId="15" xfId="34" applyFont="1" applyFill="1" applyBorder="1" applyAlignment="1">
      <alignment horizontal="center" vertical="center"/>
    </xf>
    <xf numFmtId="176" fontId="13" fillId="0" borderId="0" xfId="34" applyNumberFormat="1" applyFont="1" applyFill="1" applyAlignment="1">
      <alignment vertical="center"/>
    </xf>
    <xf numFmtId="0" fontId="17" fillId="0" borderId="14" xfId="34" applyFont="1" applyFill="1" applyBorder="1" applyAlignment="1">
      <alignment horizontal="center" vertical="center"/>
    </xf>
    <xf numFmtId="176" fontId="17" fillId="0" borderId="15" xfId="34" applyNumberFormat="1" applyFont="1" applyFill="1" applyBorder="1" applyAlignment="1">
      <alignment horizontal="center" vertical="center"/>
    </xf>
    <xf numFmtId="41" fontId="20" fillId="0" borderId="0" xfId="16" applyFont="1" applyFill="1" applyBorder="1" applyAlignment="1" applyProtection="1">
      <alignment vertical="center" wrapText="1"/>
      <protection locked="0"/>
    </xf>
    <xf numFmtId="0" fontId="19" fillId="0" borderId="44" xfId="0" applyFont="1" applyFill="1" applyBorder="1" applyAlignment="1" applyProtection="1">
      <alignment vertical="center" wrapText="1"/>
      <protection locked="0"/>
    </xf>
    <xf numFmtId="176" fontId="19" fillId="0" borderId="15" xfId="33" applyNumberFormat="1" applyFont="1" applyFill="1" applyBorder="1" applyAlignment="1">
      <alignment vertical="center"/>
    </xf>
    <xf numFmtId="0" fontId="19" fillId="0" borderId="12" xfId="34" applyFont="1" applyFill="1" applyBorder="1" applyAlignment="1">
      <alignment vertical="top" wrapText="1"/>
    </xf>
    <xf numFmtId="0" fontId="19" fillId="0" borderId="53" xfId="34" applyFont="1" applyFill="1" applyBorder="1" applyAlignment="1">
      <alignment vertical="top"/>
    </xf>
    <xf numFmtId="0" fontId="19" fillId="0" borderId="13" xfId="34" applyFont="1" applyFill="1" applyBorder="1" applyAlignment="1">
      <alignment horizontal="center" vertical="top"/>
    </xf>
    <xf numFmtId="176" fontId="19" fillId="0" borderId="13" xfId="34" applyNumberFormat="1" applyFont="1" applyFill="1" applyBorder="1" applyAlignment="1">
      <alignment vertical="center"/>
    </xf>
    <xf numFmtId="176" fontId="19" fillId="0" borderId="54" xfId="34" applyNumberFormat="1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4" fillId="0" borderId="42" xfId="0" applyFont="1" applyFill="1" applyBorder="1" applyAlignment="1" applyProtection="1">
      <alignment vertical="center" wrapText="1"/>
      <protection locked="0"/>
    </xf>
    <xf numFmtId="184" fontId="4" fillId="0" borderId="42" xfId="0" applyNumberFormat="1" applyFont="1" applyFill="1" applyBorder="1" applyProtection="1">
      <alignment vertical="center"/>
      <protection locked="0"/>
    </xf>
    <xf numFmtId="0" fontId="19" fillId="0" borderId="19" xfId="34" applyFont="1" applyFill="1" applyBorder="1" applyAlignment="1">
      <alignment vertical="top"/>
    </xf>
    <xf numFmtId="0" fontId="19" fillId="0" borderId="3" xfId="34" applyFont="1" applyFill="1" applyBorder="1" applyAlignment="1">
      <alignment vertical="top" wrapText="1"/>
    </xf>
    <xf numFmtId="0" fontId="19" fillId="0" borderId="3" xfId="34" applyFont="1" applyFill="1" applyBorder="1" applyAlignment="1">
      <alignment horizontal="center" vertical="top"/>
    </xf>
    <xf numFmtId="176" fontId="19" fillId="0" borderId="3" xfId="34" applyNumberFormat="1" applyFont="1" applyFill="1" applyBorder="1" applyAlignment="1">
      <alignment vertical="center"/>
    </xf>
    <xf numFmtId="176" fontId="19" fillId="0" borderId="17" xfId="34" applyNumberFormat="1" applyFont="1" applyFill="1" applyBorder="1" applyAlignment="1">
      <alignment vertical="center"/>
    </xf>
    <xf numFmtId="176" fontId="19" fillId="0" borderId="22" xfId="34" applyNumberFormat="1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184" fontId="4" fillId="0" borderId="2" xfId="0" applyNumberFormat="1" applyFont="1" applyFill="1" applyBorder="1" applyProtection="1">
      <alignment vertical="center"/>
      <protection locked="0"/>
    </xf>
    <xf numFmtId="0" fontId="19" fillId="0" borderId="21" xfId="34" applyFont="1" applyFill="1" applyBorder="1" applyAlignment="1">
      <alignment vertical="top"/>
    </xf>
    <xf numFmtId="0" fontId="19" fillId="0" borderId="3" xfId="34" applyFont="1" applyFill="1" applyBorder="1" applyAlignment="1">
      <alignment horizontal="left" vertical="top" wrapText="1"/>
    </xf>
    <xf numFmtId="0" fontId="19" fillId="0" borderId="20" xfId="34" applyFont="1" applyFill="1" applyBorder="1" applyAlignment="1">
      <alignment horizontal="left" vertical="top" wrapText="1"/>
    </xf>
    <xf numFmtId="176" fontId="19" fillId="0" borderId="20" xfId="34" applyNumberFormat="1" applyFont="1" applyFill="1" applyBorder="1" applyAlignment="1">
      <alignment vertical="center"/>
    </xf>
    <xf numFmtId="176" fontId="19" fillId="0" borderId="30" xfId="34" applyNumberFormat="1" applyFont="1" applyFill="1" applyBorder="1" applyAlignment="1">
      <alignment vertical="center"/>
    </xf>
    <xf numFmtId="0" fontId="19" fillId="0" borderId="21" xfId="34" applyFont="1" applyFill="1" applyBorder="1" applyAlignment="1">
      <alignment horizontal="left" vertical="top" wrapText="1"/>
    </xf>
    <xf numFmtId="176" fontId="19" fillId="0" borderId="21" xfId="34" applyNumberFormat="1" applyFont="1" applyFill="1" applyBorder="1" applyAlignment="1">
      <alignment vertical="center"/>
    </xf>
    <xf numFmtId="176" fontId="19" fillId="0" borderId="11" xfId="34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2" xfId="0" applyFont="1" applyFill="1" applyBorder="1">
      <alignment vertical="center"/>
    </xf>
    <xf numFmtId="0" fontId="27" fillId="0" borderId="30" xfId="24" applyFont="1" applyFill="1" applyBorder="1" applyAlignment="1" applyProtection="1">
      <alignment vertical="center" wrapText="1"/>
      <protection locked="0"/>
    </xf>
    <xf numFmtId="0" fontId="19" fillId="0" borderId="3" xfId="34" applyFont="1" applyFill="1" applyBorder="1" applyAlignment="1">
      <alignment horizontal="left" vertical="top"/>
    </xf>
    <xf numFmtId="0" fontId="19" fillId="0" borderId="23" xfId="34" applyFont="1" applyFill="1" applyBorder="1" applyAlignment="1">
      <alignment vertical="top" wrapText="1"/>
    </xf>
    <xf numFmtId="0" fontId="19" fillId="0" borderId="3" xfId="34" applyFont="1" applyFill="1" applyBorder="1" applyAlignment="1">
      <alignment vertical="top"/>
    </xf>
    <xf numFmtId="184" fontId="20" fillId="0" borderId="0" xfId="0" applyNumberFormat="1" applyFont="1" applyFill="1" applyBorder="1">
      <alignment vertical="center"/>
    </xf>
    <xf numFmtId="0" fontId="19" fillId="0" borderId="17" xfId="34" applyFont="1" applyFill="1" applyBorder="1" applyAlignment="1">
      <alignment horizontal="left" vertical="top" wrapText="1"/>
    </xf>
    <xf numFmtId="176" fontId="19" fillId="0" borderId="28" xfId="34" applyNumberFormat="1" applyFont="1" applyFill="1" applyBorder="1" applyAlignment="1">
      <alignment vertical="center"/>
    </xf>
    <xf numFmtId="0" fontId="19" fillId="0" borderId="21" xfId="34" applyFont="1" applyFill="1" applyBorder="1" applyAlignment="1">
      <alignment vertical="top" wrapText="1"/>
    </xf>
    <xf numFmtId="3" fontId="19" fillId="0" borderId="23" xfId="33" applyNumberFormat="1" applyFont="1" applyFill="1" applyBorder="1" applyAlignment="1">
      <alignment horizontal="centerContinuous" vertical="center"/>
    </xf>
    <xf numFmtId="3" fontId="19" fillId="0" borderId="3" xfId="33" applyNumberFormat="1" applyFont="1" applyFill="1" applyBorder="1" applyAlignment="1">
      <alignment horizontal="centerContinuous" vertical="center"/>
    </xf>
    <xf numFmtId="176" fontId="19" fillId="0" borderId="56" xfId="34" applyNumberFormat="1" applyFont="1" applyFill="1" applyBorder="1" applyAlignment="1">
      <alignment vertical="center"/>
    </xf>
    <xf numFmtId="176" fontId="19" fillId="0" borderId="57" xfId="34" applyNumberFormat="1" applyFont="1" applyFill="1" applyBorder="1" applyAlignment="1">
      <alignment vertical="center"/>
    </xf>
    <xf numFmtId="0" fontId="4" fillId="0" borderId="58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176" fontId="27" fillId="0" borderId="0" xfId="32" applyNumberFormat="1" applyFont="1" applyFill="1">
      <alignment vertical="center"/>
    </xf>
    <xf numFmtId="0" fontId="27" fillId="0" borderId="60" xfId="24" applyFont="1" applyFill="1" applyBorder="1" applyAlignment="1" applyProtection="1">
      <alignment vertical="center" wrapText="1"/>
      <protection locked="0"/>
    </xf>
    <xf numFmtId="0" fontId="27" fillId="0" borderId="0" xfId="32" applyFont="1" applyFill="1" applyAlignment="1" applyProtection="1">
      <alignment vertical="center" wrapText="1"/>
      <protection locked="0"/>
    </xf>
    <xf numFmtId="0" fontId="27" fillId="0" borderId="0" xfId="27" applyFont="1" applyFill="1" applyBorder="1" applyAlignment="1" applyProtection="1">
      <alignment vertical="center" wrapText="1"/>
      <protection locked="0"/>
    </xf>
    <xf numFmtId="176" fontId="19" fillId="0" borderId="13" xfId="33" applyNumberFormat="1" applyFont="1" applyFill="1" applyBorder="1" applyAlignment="1">
      <alignment vertical="center"/>
    </xf>
    <xf numFmtId="176" fontId="4" fillId="0" borderId="0" xfId="0" applyNumberFormat="1" applyFont="1" applyFill="1">
      <alignment vertical="center"/>
    </xf>
    <xf numFmtId="184" fontId="20" fillId="0" borderId="60" xfId="0" applyNumberFormat="1" applyFont="1" applyFill="1" applyBorder="1">
      <alignment vertical="center"/>
    </xf>
    <xf numFmtId="184" fontId="4" fillId="0" borderId="2" xfId="0" applyNumberFormat="1" applyFont="1" applyFill="1" applyBorder="1">
      <alignment vertical="center"/>
    </xf>
    <xf numFmtId="184" fontId="19" fillId="0" borderId="0" xfId="0" applyNumberFormat="1" applyFont="1" applyFill="1" applyBorder="1">
      <alignment vertical="center"/>
    </xf>
    <xf numFmtId="184" fontId="19" fillId="0" borderId="2" xfId="0" applyNumberFormat="1" applyFont="1" applyFill="1" applyBorder="1" applyProtection="1">
      <alignment vertical="center"/>
      <protection locked="0"/>
    </xf>
    <xf numFmtId="184" fontId="27" fillId="0" borderId="0" xfId="17" applyNumberFormat="1" applyFont="1" applyFill="1" applyBorder="1">
      <alignment vertical="center"/>
    </xf>
    <xf numFmtId="184" fontId="4" fillId="0" borderId="42" xfId="0" applyNumberFormat="1" applyFont="1" applyFill="1" applyBorder="1">
      <alignment vertical="center"/>
    </xf>
    <xf numFmtId="184" fontId="4" fillId="0" borderId="59" xfId="0" applyNumberFormat="1" applyFont="1" applyFill="1" applyBorder="1">
      <alignment vertical="center"/>
    </xf>
    <xf numFmtId="184" fontId="20" fillId="0" borderId="33" xfId="0" applyNumberFormat="1" applyFont="1" applyFill="1" applyBorder="1">
      <alignment vertical="center"/>
    </xf>
    <xf numFmtId="41" fontId="19" fillId="0" borderId="0" xfId="19" applyFont="1" applyFill="1" applyBorder="1">
      <alignment vertical="center"/>
    </xf>
    <xf numFmtId="0" fontId="27" fillId="0" borderId="0" xfId="23" applyFont="1" applyFill="1" applyAlignment="1" applyProtection="1">
      <alignment vertical="center" wrapText="1"/>
      <protection locked="0"/>
    </xf>
    <xf numFmtId="0" fontId="4" fillId="0" borderId="34" xfId="0" applyFont="1" applyFill="1" applyBorder="1">
      <alignment vertical="center"/>
    </xf>
    <xf numFmtId="3" fontId="20" fillId="0" borderId="35" xfId="0" applyNumberFormat="1" applyFont="1" applyFill="1" applyBorder="1">
      <alignment vertical="center"/>
    </xf>
    <xf numFmtId="3" fontId="19" fillId="0" borderId="2" xfId="33" applyNumberFormat="1" applyFont="1" applyFill="1" applyBorder="1" applyAlignment="1">
      <alignment horizontal="justify" vertical="center" wrapText="1"/>
    </xf>
    <xf numFmtId="3" fontId="19" fillId="0" borderId="3" xfId="33" applyNumberFormat="1" applyFont="1" applyFill="1" applyBorder="1" applyAlignment="1">
      <alignment horizontal="justify" vertical="center"/>
    </xf>
    <xf numFmtId="176" fontId="27" fillId="0" borderId="0" xfId="28" applyNumberFormat="1" applyFont="1" applyFill="1" applyBorder="1">
      <alignment vertical="center"/>
    </xf>
    <xf numFmtId="176" fontId="27" fillId="0" borderId="0" xfId="23" applyNumberFormat="1" applyFont="1" applyFill="1">
      <alignment vertical="center"/>
    </xf>
    <xf numFmtId="0" fontId="27" fillId="0" borderId="11" xfId="32" applyFont="1" applyFill="1" applyBorder="1" applyAlignment="1" applyProtection="1">
      <alignment vertical="center" wrapText="1"/>
      <protection locked="0"/>
    </xf>
    <xf numFmtId="0" fontId="27" fillId="0" borderId="0" xfId="28" applyFont="1" applyFill="1" applyBorder="1" applyAlignment="1">
      <alignment vertical="center" wrapText="1"/>
    </xf>
    <xf numFmtId="0" fontId="27" fillId="0" borderId="0" xfId="31" applyFont="1" applyFill="1" applyAlignment="1" applyProtection="1">
      <alignment vertical="center" wrapText="1"/>
      <protection locked="0"/>
    </xf>
    <xf numFmtId="41" fontId="27" fillId="0" borderId="0" xfId="20" applyFont="1" applyFill="1">
      <alignment vertical="center"/>
    </xf>
    <xf numFmtId="184" fontId="27" fillId="0" borderId="0" xfId="17" applyNumberFormat="1" applyFont="1" applyFill="1" applyBorder="1" applyAlignment="1">
      <alignment horizontal="right" vertical="center"/>
    </xf>
    <xf numFmtId="0" fontId="27" fillId="0" borderId="0" xfId="31" applyFont="1" applyFill="1" applyBorder="1" applyAlignment="1" applyProtection="1">
      <alignment vertical="center" wrapText="1"/>
      <protection locked="0"/>
    </xf>
    <xf numFmtId="0" fontId="27" fillId="0" borderId="0" xfId="24" applyFont="1" applyFill="1" applyBorder="1" applyAlignment="1" applyProtection="1">
      <alignment vertical="center"/>
      <protection locked="0"/>
    </xf>
    <xf numFmtId="0" fontId="19" fillId="0" borderId="20" xfId="34" applyFont="1" applyFill="1" applyBorder="1" applyAlignment="1">
      <alignment vertical="top"/>
    </xf>
    <xf numFmtId="0" fontId="27" fillId="0" borderId="11" xfId="28" applyFont="1" applyFill="1" applyBorder="1" applyAlignment="1">
      <alignment vertical="center" wrapText="1"/>
    </xf>
    <xf numFmtId="0" fontId="27" fillId="0" borderId="0" xfId="28" quotePrefix="1" applyFont="1" applyFill="1" applyBorder="1" applyAlignment="1">
      <alignment vertical="center" wrapText="1"/>
    </xf>
    <xf numFmtId="3" fontId="19" fillId="0" borderId="35" xfId="0" applyNumberFormat="1" applyFont="1" applyFill="1" applyBorder="1">
      <alignment vertical="center"/>
    </xf>
    <xf numFmtId="0" fontId="27" fillId="0" borderId="22" xfId="27" applyFont="1" applyFill="1" applyBorder="1" applyAlignment="1" applyProtection="1">
      <alignment vertical="center" wrapText="1"/>
      <protection locked="0"/>
    </xf>
    <xf numFmtId="0" fontId="27" fillId="0" borderId="2" xfId="27" applyFont="1" applyFill="1" applyBorder="1" applyAlignment="1" applyProtection="1">
      <alignment vertical="center" wrapText="1"/>
      <protection locked="0"/>
    </xf>
    <xf numFmtId="184" fontId="27" fillId="0" borderId="2" xfId="17" applyNumberFormat="1" applyFont="1" applyFill="1" applyBorder="1" applyAlignment="1">
      <alignment horizontal="right" vertical="center"/>
    </xf>
    <xf numFmtId="184" fontId="20" fillId="0" borderId="44" xfId="0" applyNumberFormat="1" applyFont="1" applyFill="1" applyBorder="1">
      <alignment vertical="center"/>
    </xf>
    <xf numFmtId="184" fontId="20" fillId="0" borderId="35" xfId="0" applyNumberFormat="1" applyFont="1" applyFill="1" applyBorder="1">
      <alignment vertical="center"/>
    </xf>
    <xf numFmtId="184" fontId="19" fillId="0" borderId="35" xfId="0" applyNumberFormat="1" applyFont="1" applyFill="1" applyBorder="1">
      <alignment vertical="center"/>
    </xf>
    <xf numFmtId="176" fontId="34" fillId="0" borderId="0" xfId="23" applyNumberFormat="1" applyFont="1" applyFill="1">
      <alignment vertical="center"/>
    </xf>
    <xf numFmtId="184" fontId="34" fillId="0" borderId="0" xfId="17" applyNumberFormat="1" applyFont="1" applyFill="1" applyBorder="1" applyAlignment="1">
      <alignment horizontal="right" vertical="center"/>
    </xf>
    <xf numFmtId="0" fontId="19" fillId="0" borderId="0" xfId="0" applyFont="1" applyFill="1" applyProtection="1">
      <alignment vertical="center"/>
      <protection locked="0"/>
    </xf>
    <xf numFmtId="176" fontId="27" fillId="0" borderId="0" xfId="32" applyNumberFormat="1" applyFont="1" applyFill="1" applyAlignment="1">
      <alignment horizontal="right" vertical="center"/>
    </xf>
    <xf numFmtId="0" fontId="19" fillId="0" borderId="11" xfId="25" applyFont="1" applyFill="1" applyBorder="1" applyAlignment="1" applyProtection="1">
      <alignment vertical="center" wrapText="1"/>
      <protection locked="0"/>
    </xf>
    <xf numFmtId="0" fontId="27" fillId="0" borderId="0" xfId="32" applyFont="1" applyFill="1" applyBorder="1" applyAlignment="1" applyProtection="1">
      <alignment vertical="center" wrapText="1"/>
      <protection locked="0"/>
    </xf>
    <xf numFmtId="0" fontId="27" fillId="0" borderId="0" xfId="23" applyFont="1" applyFill="1" applyAlignment="1" applyProtection="1">
      <alignment vertical="center"/>
      <protection locked="0"/>
    </xf>
    <xf numFmtId="0" fontId="27" fillId="0" borderId="0" xfId="23" applyFont="1" applyFill="1" applyBorder="1" applyAlignment="1" applyProtection="1">
      <alignment vertical="center"/>
      <protection locked="0"/>
    </xf>
    <xf numFmtId="176" fontId="27" fillId="0" borderId="0" xfId="23" applyNumberFormat="1" applyFont="1" applyFill="1" applyBorder="1">
      <alignment vertical="center"/>
    </xf>
    <xf numFmtId="0" fontId="27" fillId="0" borderId="0" xfId="23" applyFont="1" applyFill="1" applyAlignment="1" applyProtection="1">
      <alignment vertical="center" shrinkToFit="1"/>
      <protection locked="0"/>
    </xf>
    <xf numFmtId="0" fontId="27" fillId="0" borderId="0" xfId="23" applyFont="1" applyFill="1" applyBorder="1" applyAlignment="1" applyProtection="1">
      <alignment vertical="center" wrapText="1"/>
      <protection locked="0"/>
    </xf>
    <xf numFmtId="0" fontId="27" fillId="0" borderId="0" xfId="32" applyFont="1" applyFill="1" applyBorder="1" applyAlignment="1" applyProtection="1">
      <alignment vertical="center" shrinkToFit="1"/>
      <protection locked="0"/>
    </xf>
    <xf numFmtId="0" fontId="19" fillId="0" borderId="11" xfId="28" applyFont="1" applyFill="1" applyBorder="1" applyAlignment="1" applyProtection="1">
      <alignment vertical="center" wrapText="1"/>
      <protection locked="0"/>
    </xf>
    <xf numFmtId="0" fontId="27" fillId="0" borderId="1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176" fontId="33" fillId="0" borderId="0" xfId="0" applyNumberFormat="1" applyFont="1" applyFill="1" applyBorder="1">
      <alignment vertical="center"/>
    </xf>
    <xf numFmtId="184" fontId="19" fillId="0" borderId="0" xfId="0" applyNumberFormat="1" applyFont="1" applyFill="1" applyBorder="1" applyAlignment="1">
      <alignment horizontal="right" vertical="center"/>
    </xf>
    <xf numFmtId="184" fontId="27" fillId="0" borderId="35" xfId="17" applyNumberFormat="1" applyFont="1" applyFill="1" applyBorder="1">
      <alignment vertical="center"/>
    </xf>
    <xf numFmtId="0" fontId="27" fillId="0" borderId="11" xfId="23" applyFont="1" applyFill="1" applyBorder="1" applyAlignment="1" applyProtection="1">
      <alignment vertical="center" wrapText="1"/>
      <protection locked="0"/>
    </xf>
    <xf numFmtId="176" fontId="27" fillId="0" borderId="35" xfId="32" applyNumberFormat="1" applyFont="1" applyFill="1" applyBorder="1">
      <alignment vertical="center"/>
    </xf>
    <xf numFmtId="176" fontId="27" fillId="0" borderId="35" xfId="23" applyNumberFormat="1" applyFont="1" applyFill="1" applyBorder="1">
      <alignment vertical="center"/>
    </xf>
    <xf numFmtId="41" fontId="27" fillId="0" borderId="35" xfId="20" applyFont="1" applyFill="1" applyBorder="1">
      <alignment vertical="center"/>
    </xf>
    <xf numFmtId="3" fontId="27" fillId="0" borderId="0" xfId="32" applyNumberFormat="1" applyFont="1" applyFill="1" applyBorder="1" applyAlignment="1" applyProtection="1">
      <alignment vertical="center" wrapText="1"/>
      <protection locked="0"/>
    </xf>
    <xf numFmtId="0" fontId="27" fillId="0" borderId="0" xfId="27" quotePrefix="1" applyFont="1" applyFill="1" applyBorder="1" applyAlignment="1" applyProtection="1">
      <alignment vertical="center" wrapText="1"/>
      <protection locked="0"/>
    </xf>
    <xf numFmtId="0" fontId="27" fillId="0" borderId="0" xfId="32" quotePrefix="1" applyFont="1" applyFill="1" applyBorder="1" applyAlignment="1" applyProtection="1">
      <alignment vertical="center" wrapText="1"/>
      <protection locked="0"/>
    </xf>
    <xf numFmtId="0" fontId="27" fillId="0" borderId="28" xfId="24" applyFont="1" applyFill="1" applyBorder="1" applyAlignment="1" applyProtection="1">
      <alignment vertical="center" wrapText="1"/>
      <protection locked="0"/>
    </xf>
    <xf numFmtId="0" fontId="27" fillId="0" borderId="42" xfId="27" quotePrefix="1" applyFont="1" applyFill="1" applyBorder="1" applyAlignment="1" applyProtection="1">
      <alignment vertical="center" wrapText="1"/>
      <protection locked="0"/>
    </xf>
    <xf numFmtId="184" fontId="20" fillId="0" borderId="55" xfId="0" applyNumberFormat="1" applyFont="1" applyFill="1" applyBorder="1">
      <alignment vertical="center"/>
    </xf>
    <xf numFmtId="188" fontId="36" fillId="0" borderId="35" xfId="20" applyNumberFormat="1" applyFont="1" applyFill="1" applyBorder="1">
      <alignment vertical="center"/>
    </xf>
    <xf numFmtId="188" fontId="32" fillId="0" borderId="35" xfId="17" applyNumberFormat="1" applyFont="1" applyFill="1" applyBorder="1">
      <alignment vertical="center"/>
    </xf>
    <xf numFmtId="188" fontId="4" fillId="0" borderId="34" xfId="0" applyNumberFormat="1" applyFont="1" applyFill="1" applyBorder="1">
      <alignment vertical="center"/>
    </xf>
    <xf numFmtId="188" fontId="27" fillId="0" borderId="43" xfId="17" applyNumberFormat="1" applyFont="1" applyFill="1" applyBorder="1">
      <alignment vertical="center"/>
    </xf>
    <xf numFmtId="188" fontId="34" fillId="0" borderId="35" xfId="17" applyNumberFormat="1" applyFont="1" applyFill="1" applyBorder="1">
      <alignment vertical="center"/>
    </xf>
    <xf numFmtId="188" fontId="27" fillId="0" borderId="35" xfId="17" applyNumberFormat="1" applyFont="1" applyFill="1" applyBorder="1">
      <alignment vertical="center"/>
    </xf>
    <xf numFmtId="188" fontId="27" fillId="0" borderId="35" xfId="32" applyNumberFormat="1" applyFont="1" applyFill="1" applyBorder="1">
      <alignment vertical="center"/>
    </xf>
    <xf numFmtId="188" fontId="34" fillId="0" borderId="35" xfId="32" applyNumberFormat="1" applyFont="1" applyFill="1" applyBorder="1">
      <alignment vertical="center"/>
    </xf>
    <xf numFmtId="188" fontId="34" fillId="0" borderId="35" xfId="20" applyNumberFormat="1" applyFont="1" applyFill="1" applyBorder="1">
      <alignment vertical="center"/>
    </xf>
    <xf numFmtId="188" fontId="32" fillId="0" borderId="35" xfId="20" applyNumberFormat="1" applyFont="1" applyFill="1" applyBorder="1">
      <alignment vertical="center"/>
    </xf>
    <xf numFmtId="188" fontId="27" fillId="0" borderId="35" xfId="20" applyNumberFormat="1" applyFont="1" applyFill="1" applyBorder="1">
      <alignment vertical="center"/>
    </xf>
    <xf numFmtId="188" fontId="32" fillId="0" borderId="35" xfId="23" applyNumberFormat="1" applyFont="1" applyFill="1" applyBorder="1">
      <alignment vertical="center"/>
    </xf>
    <xf numFmtId="188" fontId="32" fillId="0" borderId="35" xfId="17" applyNumberFormat="1" applyFont="1" applyFill="1" applyBorder="1" applyAlignment="1">
      <alignment horizontal="right" vertical="center"/>
    </xf>
    <xf numFmtId="188" fontId="32" fillId="0" borderId="35" xfId="32" applyNumberFormat="1" applyFont="1" applyFill="1" applyBorder="1">
      <alignment vertical="center"/>
    </xf>
    <xf numFmtId="188" fontId="20" fillId="0" borderId="35" xfId="0" applyNumberFormat="1" applyFont="1" applyFill="1" applyBorder="1">
      <alignment vertical="center"/>
    </xf>
    <xf numFmtId="188" fontId="19" fillId="0" borderId="35" xfId="0" applyNumberFormat="1" applyFont="1" applyFill="1" applyBorder="1">
      <alignment vertical="center"/>
    </xf>
    <xf numFmtId="188" fontId="20" fillId="0" borderId="44" xfId="0" applyNumberFormat="1" applyFont="1" applyFill="1" applyBorder="1">
      <alignment vertical="center"/>
    </xf>
    <xf numFmtId="184" fontId="32" fillId="0" borderId="52" xfId="17" applyNumberFormat="1" applyFont="1" applyFill="1" applyBorder="1">
      <alignment vertical="center"/>
    </xf>
    <xf numFmtId="176" fontId="34" fillId="0" borderId="35" xfId="32" applyNumberFormat="1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27" fillId="0" borderId="11" xfId="24" applyFont="1" applyFill="1" applyBorder="1" applyAlignment="1" applyProtection="1">
      <alignment vertical="center" wrapText="1"/>
      <protection locked="0"/>
    </xf>
    <xf numFmtId="0" fontId="27" fillId="0" borderId="0" xfId="24" applyFont="1" applyFill="1" applyBorder="1" applyAlignment="1" applyProtection="1">
      <alignment vertical="center" wrapText="1"/>
      <protection locked="0"/>
    </xf>
    <xf numFmtId="0" fontId="4" fillId="0" borderId="0" xfId="0" applyFont="1" applyFill="1">
      <alignment vertical="center"/>
    </xf>
    <xf numFmtId="0" fontId="19" fillId="0" borderId="19" xfId="34" applyFont="1" applyFill="1" applyBorder="1" applyAlignment="1">
      <alignment vertical="top"/>
    </xf>
    <xf numFmtId="0" fontId="19" fillId="0" borderId="21" xfId="34" applyFont="1" applyFill="1" applyBorder="1" applyAlignment="1">
      <alignment vertical="top"/>
    </xf>
    <xf numFmtId="0" fontId="19" fillId="0" borderId="21" xfId="34" applyFont="1" applyFill="1" applyBorder="1" applyAlignment="1">
      <alignment horizontal="left" vertical="top" wrapText="1"/>
    </xf>
    <xf numFmtId="176" fontId="19" fillId="0" borderId="21" xfId="34" applyNumberFormat="1" applyFont="1" applyFill="1" applyBorder="1" applyAlignment="1">
      <alignment vertical="center"/>
    </xf>
    <xf numFmtId="176" fontId="19" fillId="0" borderId="11" xfId="34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7" fillId="0" borderId="30" xfId="24" applyFont="1" applyFill="1" applyBorder="1" applyAlignment="1" applyProtection="1">
      <alignment vertical="center" wrapText="1"/>
      <protection locked="0"/>
    </xf>
    <xf numFmtId="0" fontId="27" fillId="0" borderId="60" xfId="24" applyFont="1" applyFill="1" applyBorder="1" applyAlignment="1" applyProtection="1">
      <alignment vertical="center" wrapText="1"/>
      <protection locked="0"/>
    </xf>
    <xf numFmtId="0" fontId="27" fillId="0" borderId="0" xfId="32" applyFont="1" applyFill="1" applyAlignment="1" applyProtection="1">
      <alignment vertical="center" wrapText="1"/>
      <protection locked="0"/>
    </xf>
    <xf numFmtId="0" fontId="27" fillId="0" borderId="0" xfId="27" applyFont="1" applyFill="1" applyBorder="1" applyAlignment="1" applyProtection="1">
      <alignment vertical="center" wrapText="1"/>
      <protection locked="0"/>
    </xf>
    <xf numFmtId="184" fontId="20" fillId="0" borderId="33" xfId="0" applyNumberFormat="1" applyFont="1" applyFill="1" applyBorder="1">
      <alignment vertical="center"/>
    </xf>
    <xf numFmtId="184" fontId="19" fillId="0" borderId="33" xfId="0" applyNumberFormat="1" applyFont="1" applyFill="1" applyBorder="1">
      <alignment vertical="center"/>
    </xf>
    <xf numFmtId="176" fontId="27" fillId="0" borderId="33" xfId="32" applyNumberFormat="1" applyFont="1" applyFill="1" applyBorder="1">
      <alignment vertical="center"/>
    </xf>
    <xf numFmtId="0" fontId="27" fillId="0" borderId="0" xfId="31" applyFont="1" applyFill="1" applyBorder="1" applyAlignment="1" applyProtection="1">
      <alignment vertical="center" wrapText="1"/>
      <protection locked="0"/>
    </xf>
    <xf numFmtId="184" fontId="20" fillId="0" borderId="35" xfId="0" applyNumberFormat="1" applyFont="1" applyFill="1" applyBorder="1">
      <alignment vertical="center"/>
    </xf>
    <xf numFmtId="184" fontId="19" fillId="0" borderId="35" xfId="0" applyNumberFormat="1" applyFont="1" applyFill="1" applyBorder="1">
      <alignment vertical="center"/>
    </xf>
    <xf numFmtId="0" fontId="27" fillId="0" borderId="0" xfId="32" applyFont="1" applyFill="1" applyBorder="1" applyAlignment="1" applyProtection="1">
      <alignment vertical="center" wrapText="1"/>
      <protection locked="0"/>
    </xf>
    <xf numFmtId="0" fontId="27" fillId="0" borderId="0" xfId="23" applyFont="1" applyFill="1" applyBorder="1" applyAlignment="1" applyProtection="1">
      <alignment vertical="center" wrapText="1"/>
      <protection locked="0"/>
    </xf>
    <xf numFmtId="0" fontId="27" fillId="0" borderId="11" xfId="23" applyFont="1" applyFill="1" applyBorder="1" applyAlignment="1" applyProtection="1">
      <alignment vertical="center" wrapText="1"/>
      <protection locked="0"/>
    </xf>
    <xf numFmtId="0" fontId="27" fillId="0" borderId="11" xfId="24" applyFont="1" applyFill="1" applyBorder="1" applyAlignment="1" applyProtection="1">
      <alignment vertical="center" wrapText="1"/>
      <protection locked="0"/>
    </xf>
    <xf numFmtId="0" fontId="27" fillId="0" borderId="0" xfId="24" applyFont="1" applyFill="1" applyBorder="1" applyAlignment="1" applyProtection="1">
      <alignment vertical="center" wrapText="1"/>
      <protection locked="0"/>
    </xf>
    <xf numFmtId="0" fontId="4" fillId="0" borderId="0" xfId="0" applyFont="1" applyFill="1">
      <alignment vertical="center"/>
    </xf>
    <xf numFmtId="176" fontId="19" fillId="0" borderId="3" xfId="33" applyNumberFormat="1" applyFont="1" applyFill="1" applyBorder="1" applyAlignment="1">
      <alignment vertical="center"/>
    </xf>
    <xf numFmtId="176" fontId="13" fillId="0" borderId="0" xfId="34" applyNumberFormat="1" applyFont="1" applyFill="1" applyAlignment="1">
      <alignment vertical="center"/>
    </xf>
    <xf numFmtId="176" fontId="17" fillId="0" borderId="15" xfId="34" applyNumberFormat="1" applyFont="1" applyFill="1" applyBorder="1" applyAlignment="1">
      <alignment horizontal="center" vertical="center"/>
    </xf>
    <xf numFmtId="0" fontId="19" fillId="0" borderId="19" xfId="34" applyFont="1" applyFill="1" applyBorder="1" applyAlignment="1">
      <alignment vertical="top"/>
    </xf>
    <xf numFmtId="0" fontId="19" fillId="0" borderId="3" xfId="34" applyFont="1" applyFill="1" applyBorder="1" applyAlignment="1">
      <alignment vertical="top" wrapText="1"/>
    </xf>
    <xf numFmtId="176" fontId="19" fillId="0" borderId="3" xfId="34" applyNumberFormat="1" applyFont="1" applyFill="1" applyBorder="1" applyAlignment="1">
      <alignment vertical="center"/>
    </xf>
    <xf numFmtId="176" fontId="19" fillId="0" borderId="17" xfId="34" applyNumberFormat="1" applyFont="1" applyFill="1" applyBorder="1" applyAlignment="1">
      <alignment vertical="center"/>
    </xf>
    <xf numFmtId="176" fontId="19" fillId="0" borderId="22" xfId="34" applyNumberFormat="1" applyFont="1" applyFill="1" applyBorder="1" applyAlignment="1">
      <alignment vertical="center"/>
    </xf>
    <xf numFmtId="0" fontId="19" fillId="0" borderId="21" xfId="34" applyFont="1" applyFill="1" applyBorder="1" applyAlignment="1">
      <alignment vertical="top"/>
    </xf>
    <xf numFmtId="176" fontId="19" fillId="0" borderId="20" xfId="34" applyNumberFormat="1" applyFont="1" applyFill="1" applyBorder="1" applyAlignment="1">
      <alignment vertical="center"/>
    </xf>
    <xf numFmtId="0" fontId="19" fillId="0" borderId="21" xfId="34" applyFont="1" applyFill="1" applyBorder="1" applyAlignment="1">
      <alignment horizontal="left" vertical="top" wrapText="1"/>
    </xf>
    <xf numFmtId="176" fontId="19" fillId="0" borderId="21" xfId="34" applyNumberFormat="1" applyFont="1" applyFill="1" applyBorder="1" applyAlignment="1">
      <alignment vertical="center"/>
    </xf>
    <xf numFmtId="176" fontId="19" fillId="0" borderId="11" xfId="34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2" xfId="0" applyFont="1" applyFill="1" applyBorder="1">
      <alignment vertical="center"/>
    </xf>
    <xf numFmtId="0" fontId="19" fillId="0" borderId="3" xfId="34" applyFont="1" applyFill="1" applyBorder="1" applyAlignment="1">
      <alignment horizontal="left" vertical="top"/>
    </xf>
    <xf numFmtId="0" fontId="19" fillId="0" borderId="23" xfId="34" applyFont="1" applyFill="1" applyBorder="1" applyAlignment="1">
      <alignment vertical="top" wrapText="1"/>
    </xf>
    <xf numFmtId="0" fontId="19" fillId="0" borderId="3" xfId="34" applyFont="1" applyFill="1" applyBorder="1" applyAlignment="1">
      <alignment vertical="top"/>
    </xf>
    <xf numFmtId="176" fontId="19" fillId="0" borderId="56" xfId="34" applyNumberFormat="1" applyFont="1" applyFill="1" applyBorder="1" applyAlignment="1">
      <alignment vertical="center"/>
    </xf>
    <xf numFmtId="176" fontId="27" fillId="0" borderId="0" xfId="32" applyNumberFormat="1" applyFont="1" applyFill="1">
      <alignment vertical="center"/>
    </xf>
    <xf numFmtId="0" fontId="27" fillId="0" borderId="0" xfId="27" applyFont="1" applyFill="1" applyBorder="1" applyAlignment="1" applyProtection="1">
      <alignment vertical="center" wrapText="1"/>
      <protection locked="0"/>
    </xf>
    <xf numFmtId="184" fontId="19" fillId="0" borderId="33" xfId="0" applyNumberFormat="1" applyFont="1" applyFill="1" applyBorder="1">
      <alignment vertical="center"/>
    </xf>
    <xf numFmtId="0" fontId="27" fillId="0" borderId="0" xfId="31" applyFont="1" applyFill="1" applyAlignment="1" applyProtection="1">
      <alignment vertical="center" wrapText="1"/>
      <protection locked="0"/>
    </xf>
    <xf numFmtId="0" fontId="27" fillId="0" borderId="0" xfId="31" applyFont="1" applyFill="1" applyBorder="1" applyAlignment="1" applyProtection="1">
      <alignment vertical="center" wrapText="1"/>
      <protection locked="0"/>
    </xf>
    <xf numFmtId="184" fontId="20" fillId="0" borderId="44" xfId="0" applyNumberFormat="1" applyFont="1" applyFill="1" applyBorder="1">
      <alignment vertical="center"/>
    </xf>
    <xf numFmtId="184" fontId="20" fillId="0" borderId="35" xfId="0" applyNumberFormat="1" applyFont="1" applyFill="1" applyBorder="1">
      <alignment vertical="center"/>
    </xf>
    <xf numFmtId="184" fontId="19" fillId="0" borderId="35" xfId="0" applyNumberFormat="1" applyFont="1" applyFill="1" applyBorder="1">
      <alignment vertical="center"/>
    </xf>
    <xf numFmtId="0" fontId="27" fillId="0" borderId="0" xfId="32" applyFont="1" applyFill="1" applyBorder="1" applyAlignment="1" applyProtection="1">
      <alignment vertical="center" wrapText="1"/>
      <protection locked="0"/>
    </xf>
    <xf numFmtId="0" fontId="27" fillId="0" borderId="11" xfId="23" applyFont="1" applyFill="1" applyBorder="1" applyAlignment="1" applyProtection="1">
      <alignment vertical="center" wrapText="1"/>
      <protection locked="0"/>
    </xf>
    <xf numFmtId="176" fontId="27" fillId="0" borderId="35" xfId="32" applyNumberFormat="1" applyFont="1" applyFill="1" applyBorder="1">
      <alignment vertical="center"/>
    </xf>
    <xf numFmtId="41" fontId="27" fillId="0" borderId="35" xfId="20" applyFont="1" applyFill="1" applyBorder="1">
      <alignment vertical="center"/>
    </xf>
    <xf numFmtId="176" fontId="34" fillId="0" borderId="35" xfId="28" applyNumberFormat="1" applyFont="1" applyFill="1" applyBorder="1">
      <alignment vertical="center"/>
    </xf>
    <xf numFmtId="184" fontId="19" fillId="0" borderId="43" xfId="0" applyNumberFormat="1" applyFont="1" applyFill="1" applyBorder="1">
      <alignment vertical="center"/>
    </xf>
    <xf numFmtId="0" fontId="19" fillId="0" borderId="4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60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27" fillId="0" borderId="11" xfId="24" applyFont="1" applyFill="1" applyBorder="1" applyAlignment="1" applyProtection="1">
      <alignment vertical="center" wrapText="1"/>
      <protection locked="0"/>
    </xf>
    <xf numFmtId="0" fontId="27" fillId="0" borderId="0" xfId="24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>
      <alignment vertical="center"/>
    </xf>
    <xf numFmtId="176" fontId="17" fillId="0" borderId="15" xfId="34" applyNumberFormat="1" applyFont="1" applyFill="1" applyBorder="1" applyAlignment="1">
      <alignment horizontal="center" vertical="center" wrapText="1"/>
    </xf>
    <xf numFmtId="176" fontId="19" fillId="0" borderId="17" xfId="33" applyNumberFormat="1" applyFont="1" applyFill="1" applyBorder="1" applyAlignment="1">
      <alignment vertical="center"/>
    </xf>
    <xf numFmtId="0" fontId="19" fillId="0" borderId="0" xfId="0" applyFont="1" applyFill="1">
      <alignment vertical="center"/>
    </xf>
    <xf numFmtId="176" fontId="19" fillId="0" borderId="3" xfId="33" applyNumberFormat="1" applyFont="1" applyFill="1" applyBorder="1" applyAlignment="1">
      <alignment vertical="center"/>
    </xf>
    <xf numFmtId="176" fontId="19" fillId="0" borderId="20" xfId="33" applyNumberFormat="1" applyFont="1" applyFill="1" applyBorder="1" applyAlignment="1">
      <alignment vertical="center"/>
    </xf>
    <xf numFmtId="176" fontId="19" fillId="0" borderId="21" xfId="33" applyNumberFormat="1" applyFont="1" applyFill="1" applyBorder="1" applyAlignment="1">
      <alignment vertical="center"/>
    </xf>
    <xf numFmtId="3" fontId="19" fillId="0" borderId="0" xfId="33" applyNumberFormat="1" applyFont="1" applyFill="1" applyAlignment="1">
      <alignment vertical="center"/>
    </xf>
    <xf numFmtId="0" fontId="14" fillId="0" borderId="0" xfId="0" applyFont="1" applyFill="1">
      <alignment vertical="center"/>
    </xf>
    <xf numFmtId="3" fontId="19" fillId="0" borderId="33" xfId="0" applyNumberFormat="1" applyFont="1" applyFill="1" applyBorder="1">
      <alignment vertical="center"/>
    </xf>
    <xf numFmtId="0" fontId="19" fillId="0" borderId="0" xfId="25" applyFont="1" applyFill="1" applyBorder="1" applyAlignment="1">
      <alignment vertical="center" wrapText="1"/>
    </xf>
    <xf numFmtId="176" fontId="13" fillId="0" borderId="0" xfId="34" applyNumberFormat="1" applyFont="1" applyFill="1" applyAlignment="1">
      <alignment vertical="center"/>
    </xf>
    <xf numFmtId="176" fontId="17" fillId="0" borderId="15" xfId="34" applyNumberFormat="1" applyFont="1" applyFill="1" applyBorder="1" applyAlignment="1">
      <alignment horizontal="center" vertical="center"/>
    </xf>
    <xf numFmtId="176" fontId="19" fillId="0" borderId="15" xfId="33" applyNumberFormat="1" applyFont="1" applyFill="1" applyBorder="1" applyAlignment="1">
      <alignment vertical="center"/>
    </xf>
    <xf numFmtId="176" fontId="19" fillId="0" borderId="13" xfId="34" applyNumberFormat="1" applyFont="1" applyFill="1" applyBorder="1" applyAlignment="1">
      <alignment vertical="center"/>
    </xf>
    <xf numFmtId="176" fontId="19" fillId="0" borderId="54" xfId="34" applyNumberFormat="1" applyFont="1" applyFill="1" applyBorder="1" applyAlignment="1">
      <alignment vertical="center"/>
    </xf>
    <xf numFmtId="0" fontId="19" fillId="0" borderId="19" xfId="34" applyFont="1" applyFill="1" applyBorder="1" applyAlignment="1">
      <alignment vertical="top"/>
    </xf>
    <xf numFmtId="0" fontId="19" fillId="0" borderId="3" xfId="34" applyFont="1" applyFill="1" applyBorder="1" applyAlignment="1">
      <alignment vertical="top" wrapText="1"/>
    </xf>
    <xf numFmtId="176" fontId="19" fillId="0" borderId="3" xfId="34" applyNumberFormat="1" applyFont="1" applyFill="1" applyBorder="1" applyAlignment="1">
      <alignment vertical="center"/>
    </xf>
    <xf numFmtId="176" fontId="19" fillId="0" borderId="17" xfId="34" applyNumberFormat="1" applyFont="1" applyFill="1" applyBorder="1" applyAlignment="1">
      <alignment vertical="center"/>
    </xf>
    <xf numFmtId="176" fontId="19" fillId="0" borderId="22" xfId="34" applyNumberFormat="1" applyFont="1" applyFill="1" applyBorder="1" applyAlignment="1">
      <alignment vertical="center"/>
    </xf>
    <xf numFmtId="0" fontId="19" fillId="0" borderId="21" xfId="34" applyFont="1" applyFill="1" applyBorder="1" applyAlignment="1">
      <alignment vertical="top"/>
    </xf>
    <xf numFmtId="0" fontId="19" fillId="0" borderId="3" xfId="34" applyFont="1" applyFill="1" applyBorder="1" applyAlignment="1">
      <alignment horizontal="left" vertical="top" wrapText="1"/>
    </xf>
    <xf numFmtId="0" fontId="19" fillId="0" borderId="20" xfId="34" applyFont="1" applyFill="1" applyBorder="1" applyAlignment="1">
      <alignment horizontal="left" vertical="top" wrapText="1"/>
    </xf>
    <xf numFmtId="176" fontId="19" fillId="0" borderId="20" xfId="34" applyNumberFormat="1" applyFont="1" applyFill="1" applyBorder="1" applyAlignment="1">
      <alignment vertical="center"/>
    </xf>
    <xf numFmtId="176" fontId="19" fillId="0" borderId="30" xfId="34" applyNumberFormat="1" applyFont="1" applyFill="1" applyBorder="1" applyAlignment="1">
      <alignment vertical="center"/>
    </xf>
    <xf numFmtId="0" fontId="19" fillId="0" borderId="21" xfId="34" applyFont="1" applyFill="1" applyBorder="1" applyAlignment="1">
      <alignment horizontal="left" vertical="top" wrapText="1"/>
    </xf>
    <xf numFmtId="176" fontId="19" fillId="0" borderId="21" xfId="34" applyNumberFormat="1" applyFont="1" applyFill="1" applyBorder="1" applyAlignment="1">
      <alignment vertical="center"/>
    </xf>
    <xf numFmtId="176" fontId="19" fillId="0" borderId="11" xfId="34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2" xfId="0" applyFont="1" applyFill="1" applyBorder="1">
      <alignment vertical="center"/>
    </xf>
    <xf numFmtId="0" fontId="27" fillId="0" borderId="30" xfId="24" applyFont="1" applyFill="1" applyBorder="1" applyAlignment="1" applyProtection="1">
      <alignment vertical="center" wrapText="1"/>
      <protection locked="0"/>
    </xf>
    <xf numFmtId="0" fontId="19" fillId="0" borderId="17" xfId="34" applyFont="1" applyFill="1" applyBorder="1" applyAlignment="1">
      <alignment horizontal="left" vertical="top" wrapText="1"/>
    </xf>
    <xf numFmtId="176" fontId="19" fillId="0" borderId="28" xfId="34" applyNumberFormat="1" applyFont="1" applyFill="1" applyBorder="1" applyAlignment="1">
      <alignment vertical="center"/>
    </xf>
    <xf numFmtId="0" fontId="27" fillId="0" borderId="60" xfId="24" applyFont="1" applyFill="1" applyBorder="1" applyAlignment="1" applyProtection="1">
      <alignment vertical="center" wrapText="1"/>
      <protection locked="0"/>
    </xf>
    <xf numFmtId="0" fontId="27" fillId="0" borderId="0" xfId="27" applyFont="1" applyFill="1" applyBorder="1" applyAlignment="1" applyProtection="1">
      <alignment vertical="center" wrapText="1"/>
      <protection locked="0"/>
    </xf>
    <xf numFmtId="176" fontId="4" fillId="0" borderId="0" xfId="0" applyNumberFormat="1" applyFont="1" applyFill="1">
      <alignment vertical="center"/>
    </xf>
    <xf numFmtId="184" fontId="20" fillId="0" borderId="33" xfId="0" applyNumberFormat="1" applyFont="1" applyFill="1" applyBorder="1">
      <alignment vertical="center"/>
    </xf>
    <xf numFmtId="184" fontId="19" fillId="0" borderId="33" xfId="0" applyNumberFormat="1" applyFont="1" applyFill="1" applyBorder="1">
      <alignment vertical="center"/>
    </xf>
    <xf numFmtId="0" fontId="27" fillId="0" borderId="0" xfId="28" applyFont="1" applyFill="1" applyBorder="1" applyAlignment="1">
      <alignment vertical="center" wrapText="1"/>
    </xf>
    <xf numFmtId="0" fontId="27" fillId="0" borderId="0" xfId="31" applyFont="1" applyFill="1" applyBorder="1" applyAlignment="1" applyProtection="1">
      <alignment vertical="center" wrapText="1"/>
      <protection locked="0"/>
    </xf>
    <xf numFmtId="0" fontId="27" fillId="0" borderId="0" xfId="24" applyFont="1" applyFill="1" applyBorder="1" applyAlignment="1" applyProtection="1">
      <alignment vertical="center"/>
      <protection locked="0"/>
    </xf>
    <xf numFmtId="185" fontId="19" fillId="0" borderId="0" xfId="0" applyNumberFormat="1" applyFont="1" applyFill="1">
      <alignment vertical="center"/>
    </xf>
    <xf numFmtId="0" fontId="19" fillId="0" borderId="11" xfId="25" applyFont="1" applyFill="1" applyBorder="1" applyAlignment="1" applyProtection="1">
      <alignment vertical="center" wrapText="1"/>
      <protection locked="0"/>
    </xf>
    <xf numFmtId="0" fontId="27" fillId="0" borderId="0" xfId="32" applyFont="1" applyFill="1" applyBorder="1" applyAlignment="1" applyProtection="1">
      <alignment vertical="center" wrapText="1"/>
      <protection locked="0"/>
    </xf>
    <xf numFmtId="0" fontId="27" fillId="0" borderId="0" xfId="23" applyFont="1" applyFill="1" applyBorder="1" applyAlignment="1" applyProtection="1">
      <alignment vertical="center"/>
      <protection locked="0"/>
    </xf>
    <xf numFmtId="0" fontId="27" fillId="0" borderId="0" xfId="23" applyFont="1" applyFill="1" applyBorder="1" applyAlignment="1" applyProtection="1">
      <alignment vertical="center" wrapText="1"/>
      <protection locked="0"/>
    </xf>
    <xf numFmtId="0" fontId="27" fillId="0" borderId="0" xfId="32" applyFont="1" applyFill="1" applyBorder="1" applyAlignment="1" applyProtection="1">
      <alignment vertical="center" shrinkToFit="1"/>
      <protection locked="0"/>
    </xf>
    <xf numFmtId="0" fontId="19" fillId="0" borderId="11" xfId="28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>
      <alignment vertical="center" wrapText="1"/>
    </xf>
    <xf numFmtId="176" fontId="27" fillId="0" borderId="35" xfId="32" applyNumberFormat="1" applyFont="1" applyFill="1" applyBorder="1">
      <alignment vertical="center"/>
    </xf>
    <xf numFmtId="0" fontId="19" fillId="0" borderId="0" xfId="0" applyFont="1" applyFill="1" applyBorder="1" applyProtection="1">
      <alignment vertical="center"/>
      <protection locked="0"/>
    </xf>
    <xf numFmtId="176" fontId="34" fillId="0" borderId="35" xfId="23" applyNumberFormat="1" applyFont="1" applyFill="1" applyBorder="1">
      <alignment vertical="center"/>
    </xf>
    <xf numFmtId="0" fontId="27" fillId="0" borderId="0" xfId="23" applyFont="1" applyFill="1" applyBorder="1" applyAlignment="1" applyProtection="1">
      <alignment vertical="center" shrinkToFit="1"/>
      <protection locked="0"/>
    </xf>
    <xf numFmtId="176" fontId="27" fillId="0" borderId="35" xfId="28" applyNumberFormat="1" applyFont="1" applyFill="1" applyBorder="1">
      <alignment vertical="center"/>
    </xf>
    <xf numFmtId="176" fontId="33" fillId="0" borderId="35" xfId="0" applyNumberFormat="1" applyFont="1" applyFill="1" applyBorder="1">
      <alignment vertical="center"/>
    </xf>
    <xf numFmtId="176" fontId="19" fillId="0" borderId="15" xfId="34" applyNumberFormat="1" applyFont="1" applyFill="1" applyBorder="1" applyAlignment="1">
      <alignment vertical="center"/>
    </xf>
    <xf numFmtId="0" fontId="27" fillId="0" borderId="28" xfId="24" applyFont="1" applyFill="1" applyBorder="1" applyAlignment="1" applyProtection="1">
      <alignment vertical="center" wrapText="1"/>
      <protection locked="0"/>
    </xf>
    <xf numFmtId="0" fontId="14" fillId="0" borderId="19" xfId="34" applyFont="1" applyFill="1" applyBorder="1" applyAlignment="1">
      <alignment vertical="top"/>
    </xf>
    <xf numFmtId="188" fontId="14" fillId="0" borderId="3" xfId="34" applyNumberFormat="1" applyFont="1" applyFill="1" applyBorder="1" applyAlignment="1">
      <alignment vertical="center"/>
    </xf>
    <xf numFmtId="188" fontId="14" fillId="0" borderId="3" xfId="16" applyNumberFormat="1" applyFont="1" applyFill="1" applyBorder="1" applyAlignment="1">
      <alignment vertical="center"/>
    </xf>
    <xf numFmtId="3" fontId="21" fillId="0" borderId="0" xfId="35" applyNumberFormat="1" applyFont="1" applyFill="1" applyAlignment="1">
      <alignment horizontal="center" vertical="center"/>
    </xf>
    <xf numFmtId="3" fontId="0" fillId="0" borderId="18" xfId="35" applyNumberFormat="1" applyFont="1" applyFill="1" applyBorder="1" applyAlignment="1">
      <alignment horizontal="center" vertical="center" wrapText="1"/>
    </xf>
    <xf numFmtId="3" fontId="4" fillId="0" borderId="19" xfId="35" applyNumberFormat="1" applyFont="1" applyFill="1" applyBorder="1" applyAlignment="1">
      <alignment horizontal="center" vertical="center"/>
    </xf>
    <xf numFmtId="3" fontId="4" fillId="0" borderId="16" xfId="35" applyNumberFormat="1" applyFont="1" applyFill="1" applyBorder="1" applyAlignment="1">
      <alignment horizontal="center" vertical="center"/>
    </xf>
    <xf numFmtId="3" fontId="0" fillId="0" borderId="19" xfId="35" applyNumberFormat="1" applyFont="1" applyFill="1" applyBorder="1" applyAlignment="1">
      <alignment horizontal="center" vertical="center" wrapText="1"/>
    </xf>
    <xf numFmtId="3" fontId="4" fillId="0" borderId="88" xfId="35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3" fontId="17" fillId="0" borderId="62" xfId="33" applyNumberFormat="1" applyFont="1" applyFill="1" applyBorder="1" applyAlignment="1">
      <alignment horizontal="center" vertical="center"/>
    </xf>
    <xf numFmtId="3" fontId="17" fillId="0" borderId="26" xfId="33" applyNumberFormat="1" applyFont="1" applyFill="1" applyBorder="1" applyAlignment="1">
      <alignment horizontal="center" vertical="center"/>
    </xf>
    <xf numFmtId="3" fontId="17" fillId="0" borderId="89" xfId="33" applyNumberFormat="1" applyFont="1" applyFill="1" applyBorder="1" applyAlignment="1">
      <alignment horizontal="center" vertical="center"/>
    </xf>
    <xf numFmtId="176" fontId="17" fillId="0" borderId="13" xfId="34" applyNumberFormat="1" applyFont="1" applyFill="1" applyBorder="1" applyAlignment="1">
      <alignment horizontal="center" vertical="center" wrapText="1"/>
    </xf>
    <xf numFmtId="176" fontId="17" fillId="0" borderId="15" xfId="34" applyNumberFormat="1" applyFont="1" applyFill="1" applyBorder="1" applyAlignment="1">
      <alignment horizontal="center" vertical="center"/>
    </xf>
    <xf numFmtId="176" fontId="17" fillId="0" borderId="90" xfId="34" applyNumberFormat="1" applyFont="1" applyFill="1" applyBorder="1" applyAlignment="1">
      <alignment horizontal="center" vertical="center" wrapText="1"/>
    </xf>
    <xf numFmtId="176" fontId="17" fillId="0" borderId="83" xfId="34" applyNumberFormat="1" applyFont="1" applyFill="1" applyBorder="1" applyAlignment="1">
      <alignment horizontal="center" vertical="center"/>
    </xf>
    <xf numFmtId="0" fontId="14" fillId="0" borderId="48" xfId="34" applyFont="1" applyFill="1" applyBorder="1" applyAlignment="1">
      <alignment horizontal="center" vertical="center"/>
    </xf>
    <xf numFmtId="0" fontId="14" fillId="0" borderId="49" xfId="34" applyFont="1" applyFill="1" applyBorder="1" applyAlignment="1">
      <alignment horizontal="center" vertical="center"/>
    </xf>
    <xf numFmtId="0" fontId="17" fillId="0" borderId="12" xfId="34" applyFont="1" applyFill="1" applyBorder="1" applyAlignment="1">
      <alignment horizontal="center" vertical="center"/>
    </xf>
    <xf numFmtId="0" fontId="17" fillId="0" borderId="13" xfId="34" applyFont="1" applyFill="1" applyBorder="1" applyAlignment="1">
      <alignment horizontal="center" vertical="center"/>
    </xf>
    <xf numFmtId="3" fontId="26" fillId="0" borderId="4" xfId="33" applyNumberFormat="1" applyFont="1" applyFill="1" applyBorder="1" applyAlignment="1">
      <alignment horizontal="center" vertical="center"/>
    </xf>
    <xf numFmtId="3" fontId="26" fillId="0" borderId="51" xfId="33" applyNumberFormat="1" applyFont="1" applyFill="1" applyBorder="1" applyAlignment="1">
      <alignment horizontal="center" vertical="center"/>
    </xf>
    <xf numFmtId="3" fontId="26" fillId="0" borderId="96" xfId="33" applyNumberFormat="1" applyFont="1" applyFill="1" applyBorder="1" applyAlignment="1">
      <alignment horizontal="center" vertical="center" wrapText="1"/>
    </xf>
    <xf numFmtId="3" fontId="26" fillId="0" borderId="97" xfId="33" applyNumberFormat="1" applyFont="1" applyFill="1" applyBorder="1" applyAlignment="1">
      <alignment horizontal="center" vertical="center"/>
    </xf>
    <xf numFmtId="3" fontId="26" fillId="0" borderId="62" xfId="33" applyNumberFormat="1" applyFont="1" applyFill="1" applyBorder="1" applyAlignment="1">
      <alignment horizontal="center" vertical="center" wrapText="1"/>
    </xf>
    <xf numFmtId="3" fontId="26" fillId="0" borderId="27" xfId="33" applyNumberFormat="1" applyFont="1" applyFill="1" applyBorder="1" applyAlignment="1">
      <alignment horizontal="center" vertical="center" wrapText="1"/>
    </xf>
    <xf numFmtId="41" fontId="1" fillId="0" borderId="0" xfId="16" applyFont="1" applyFill="1" applyAlignment="1">
      <alignment horizontal="left" vertical="center" wrapText="1"/>
    </xf>
    <xf numFmtId="176" fontId="26" fillId="0" borderId="91" xfId="34" applyNumberFormat="1" applyFont="1" applyFill="1" applyBorder="1" applyAlignment="1">
      <alignment horizontal="center" vertical="center" wrapText="1"/>
    </xf>
    <xf numFmtId="176" fontId="26" fillId="0" borderId="92" xfId="34" applyNumberFormat="1" applyFont="1" applyFill="1" applyBorder="1" applyAlignment="1">
      <alignment horizontal="center" vertical="center" wrapText="1"/>
    </xf>
    <xf numFmtId="176" fontId="26" fillId="0" borderId="93" xfId="34" applyNumberFormat="1" applyFont="1" applyFill="1" applyBorder="1" applyAlignment="1">
      <alignment horizontal="center" vertical="center" wrapText="1"/>
    </xf>
    <xf numFmtId="176" fontId="26" fillId="0" borderId="94" xfId="34" applyNumberFormat="1" applyFont="1" applyFill="1" applyBorder="1" applyAlignment="1">
      <alignment horizontal="center" vertical="center" wrapText="1"/>
    </xf>
    <xf numFmtId="3" fontId="26" fillId="0" borderId="95" xfId="33" applyNumberFormat="1" applyFont="1" applyFill="1" applyBorder="1" applyAlignment="1">
      <alignment horizontal="center" vertical="center"/>
    </xf>
    <xf numFmtId="0" fontId="26" fillId="0" borderId="96" xfId="34" applyFont="1" applyFill="1" applyBorder="1" applyAlignment="1">
      <alignment horizontal="center" vertical="center" wrapText="1"/>
    </xf>
    <xf numFmtId="0" fontId="26" fillId="0" borderId="97" xfId="34" applyFont="1" applyFill="1" applyBorder="1" applyAlignment="1">
      <alignment horizontal="center" vertical="center"/>
    </xf>
    <xf numFmtId="0" fontId="26" fillId="0" borderId="13" xfId="34" applyFont="1" applyFill="1" applyBorder="1" applyAlignment="1">
      <alignment horizontal="center" vertical="center"/>
    </xf>
    <xf numFmtId="0" fontId="26" fillId="0" borderId="54" xfId="34" applyFont="1" applyFill="1" applyBorder="1" applyAlignment="1">
      <alignment horizontal="center" vertical="center"/>
    </xf>
    <xf numFmtId="0" fontId="26" fillId="0" borderId="15" xfId="34" applyFont="1" applyFill="1" applyBorder="1" applyAlignment="1">
      <alignment horizontal="center" vertical="center"/>
    </xf>
    <xf numFmtId="0" fontId="26" fillId="0" borderId="47" xfId="34" applyFont="1" applyFill="1" applyBorder="1" applyAlignment="1">
      <alignment horizontal="center" vertical="center"/>
    </xf>
    <xf numFmtId="176" fontId="26" fillId="0" borderId="54" xfId="34" applyNumberFormat="1" applyFont="1" applyFill="1" applyBorder="1" applyAlignment="1">
      <alignment horizontal="center" vertical="center" wrapText="1"/>
    </xf>
    <xf numFmtId="176" fontId="26" fillId="0" borderId="89" xfId="34" applyNumberFormat="1" applyFont="1" applyFill="1" applyBorder="1" applyAlignment="1">
      <alignment horizontal="center" vertical="center" wrapText="1"/>
    </xf>
    <xf numFmtId="0" fontId="19" fillId="0" borderId="98" xfId="34" applyFont="1" applyFill="1" applyBorder="1" applyAlignment="1">
      <alignment horizontal="center" vertical="center"/>
    </xf>
    <xf numFmtId="0" fontId="19" fillId="0" borderId="56" xfId="34" applyFont="1" applyFill="1" applyBorder="1" applyAlignment="1">
      <alignment horizontal="center" vertical="center"/>
    </xf>
    <xf numFmtId="0" fontId="26" fillId="0" borderId="12" xfId="34" applyFont="1" applyFill="1" applyBorder="1" applyAlignment="1">
      <alignment horizontal="center" vertical="center"/>
    </xf>
    <xf numFmtId="176" fontId="26" fillId="0" borderId="26" xfId="34" applyNumberFormat="1" applyFont="1" applyFill="1" applyBorder="1" applyAlignment="1">
      <alignment horizontal="center" vertical="center" wrapText="1"/>
    </xf>
    <xf numFmtId="176" fontId="26" fillId="0" borderId="13" xfId="34" applyNumberFormat="1" applyFont="1" applyFill="1" applyBorder="1" applyAlignment="1">
      <alignment horizontal="center" vertical="center" wrapText="1"/>
    </xf>
    <xf numFmtId="176" fontId="26" fillId="0" borderId="15" xfId="34" applyNumberFormat="1" applyFont="1" applyFill="1" applyBorder="1" applyAlignment="1">
      <alignment horizontal="center" vertical="center"/>
    </xf>
    <xf numFmtId="0" fontId="19" fillId="0" borderId="14" xfId="34" applyFont="1" applyFill="1" applyBorder="1" applyAlignment="1">
      <alignment horizontal="center" vertical="center"/>
    </xf>
    <xf numFmtId="0" fontId="19" fillId="0" borderId="15" xfId="34" applyFont="1" applyFill="1" applyBorder="1" applyAlignment="1">
      <alignment horizontal="center" vertical="center"/>
    </xf>
    <xf numFmtId="0" fontId="26" fillId="0" borderId="90" xfId="34" applyFont="1" applyFill="1" applyBorder="1" applyAlignment="1">
      <alignment horizontal="center" vertical="center"/>
    </xf>
    <xf numFmtId="0" fontId="26" fillId="0" borderId="83" xfId="34" applyFont="1" applyFill="1" applyBorder="1" applyAlignment="1">
      <alignment horizontal="center" vertical="center"/>
    </xf>
  </cellXfs>
  <cellStyles count="40">
    <cellStyle name="category" xfId="1"/>
    <cellStyle name="Comma [0]_laroux" xfId="2"/>
    <cellStyle name="Comma_laroux" xfId="3"/>
    <cellStyle name="Currency [0]_laroux" xfId="4"/>
    <cellStyle name="Currency_laroux" xfId="5"/>
    <cellStyle name="Grey" xfId="6"/>
    <cellStyle name="HEADER" xfId="7"/>
    <cellStyle name="Header1" xfId="8"/>
    <cellStyle name="Header2" xfId="9"/>
    <cellStyle name="Input [yellow]" xfId="10"/>
    <cellStyle name="Model" xfId="11"/>
    <cellStyle name="Normal - Style1" xfId="12"/>
    <cellStyle name="Normal_Certs Q2" xfId="13"/>
    <cellStyle name="Percent [2]" xfId="14"/>
    <cellStyle name="subhead" xfId="15"/>
    <cellStyle name="백분율 2" xfId="36"/>
    <cellStyle name="쉼표 [0]" xfId="16" builtinId="6"/>
    <cellStyle name="쉼표 [0] 2" xfId="17"/>
    <cellStyle name="쉼표 [0] 2 2" xfId="18"/>
    <cellStyle name="쉼표 [0] 3" xfId="19"/>
    <cellStyle name="쉼표 [0] 4" xfId="20"/>
    <cellStyle name="쉼표 [0] 5" xfId="37"/>
    <cellStyle name="콤마 [0]_~MF0935" xfId="21"/>
    <cellStyle name="콤마_~MF0935" xfId="22"/>
    <cellStyle name="표준" xfId="0" builtinId="0"/>
    <cellStyle name="표준 10" xfId="23"/>
    <cellStyle name="표준 11" xfId="38"/>
    <cellStyle name="표준 12" xfId="39"/>
    <cellStyle name="표준 2" xfId="24"/>
    <cellStyle name="표준 2 2" xfId="25"/>
    <cellStyle name="표준 3" xfId="26"/>
    <cellStyle name="표준 4" xfId="27"/>
    <cellStyle name="표준 5" xfId="28"/>
    <cellStyle name="표준 6" xfId="29"/>
    <cellStyle name="표준 7" xfId="30"/>
    <cellStyle name="표준 8" xfId="31"/>
    <cellStyle name="표준 9" xfId="32"/>
    <cellStyle name="표준_~MF2A41" xfId="33"/>
    <cellStyle name="표준_자금예산서" xfId="34"/>
    <cellStyle name="표준_재정분석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9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8" sqref="D18"/>
    </sheetView>
  </sheetViews>
  <sheetFormatPr defaultColWidth="10" defaultRowHeight="13.5" x14ac:dyDescent="0.15"/>
  <cols>
    <col min="1" max="1" width="6.625" style="246" customWidth="1"/>
    <col min="2" max="2" width="23.875" style="246" customWidth="1"/>
    <col min="3" max="6" width="13.75" style="246" customWidth="1"/>
    <col min="7" max="7" width="16.875" style="246" customWidth="1"/>
    <col min="8" max="8" width="13.75" style="246" customWidth="1"/>
    <col min="9" max="9" width="10" style="246" customWidth="1"/>
    <col min="10" max="10" width="16.125" style="246" bestFit="1" customWidth="1"/>
    <col min="11" max="12" width="11.25" style="246" customWidth="1"/>
    <col min="13" max="16384" width="10" style="246"/>
  </cols>
  <sheetData>
    <row r="1" spans="1:16" ht="25.5" x14ac:dyDescent="0.15">
      <c r="A1" s="666" t="s">
        <v>694</v>
      </c>
      <c r="B1" s="666"/>
      <c r="C1" s="666"/>
      <c r="D1" s="666"/>
      <c r="E1" s="666"/>
      <c r="F1" s="666"/>
      <c r="G1" s="666"/>
      <c r="H1" s="666"/>
      <c r="I1" s="666"/>
    </row>
    <row r="2" spans="1:16" ht="25.5" x14ac:dyDescent="0.15">
      <c r="B2" s="245"/>
      <c r="C2" s="245"/>
      <c r="D2" s="245"/>
      <c r="E2" s="245"/>
      <c r="F2" s="245"/>
      <c r="G2" s="245"/>
      <c r="H2" s="245"/>
    </row>
    <row r="3" spans="1:16" ht="22.5" customHeight="1" thickBot="1" x14ac:dyDescent="0.2">
      <c r="A3" s="247"/>
      <c r="I3" s="248" t="s">
        <v>554</v>
      </c>
    </row>
    <row r="4" spans="1:16" ht="27" x14ac:dyDescent="0.15">
      <c r="A4" s="249" t="s">
        <v>695</v>
      </c>
      <c r="B4" s="250" t="s">
        <v>696</v>
      </c>
      <c r="C4" s="251" t="s">
        <v>697</v>
      </c>
      <c r="D4" s="252" t="s">
        <v>733</v>
      </c>
      <c r="E4" s="252" t="s">
        <v>698</v>
      </c>
      <c r="F4" s="252" t="s">
        <v>2039</v>
      </c>
      <c r="G4" s="252" t="s">
        <v>2043</v>
      </c>
      <c r="H4" s="252" t="s">
        <v>699</v>
      </c>
      <c r="I4" s="253" t="s">
        <v>700</v>
      </c>
    </row>
    <row r="5" spans="1:16" ht="22.5" customHeight="1" x14ac:dyDescent="0.15">
      <c r="A5" s="667" t="s">
        <v>701</v>
      </c>
      <c r="B5" s="254" t="s">
        <v>555</v>
      </c>
      <c r="C5" s="3">
        <v>3329496</v>
      </c>
      <c r="D5" s="4">
        <v>139000</v>
      </c>
      <c r="E5" s="4">
        <v>0</v>
      </c>
      <c r="F5" s="4">
        <f>C5+D5-E5</f>
        <v>3468496</v>
      </c>
      <c r="G5" s="4">
        <v>3261450</v>
      </c>
      <c r="H5" s="4">
        <f t="shared" ref="H5:H12" si="0">F5-G5</f>
        <v>207046</v>
      </c>
      <c r="I5" s="255">
        <f t="shared" ref="I5:I23" si="1">H5/G5</f>
        <v>6.3482806727069255E-2</v>
      </c>
      <c r="J5" s="256"/>
      <c r="K5" s="257"/>
      <c r="L5" s="258"/>
      <c r="N5" s="257"/>
      <c r="P5" s="257"/>
    </row>
    <row r="6" spans="1:16" ht="22.5" customHeight="1" x14ac:dyDescent="0.15">
      <c r="A6" s="668"/>
      <c r="B6" s="259" t="s">
        <v>556</v>
      </c>
      <c r="C6" s="5">
        <v>0</v>
      </c>
      <c r="D6" s="6">
        <v>5850000</v>
      </c>
      <c r="E6" s="6">
        <v>0</v>
      </c>
      <c r="F6" s="6">
        <f t="shared" ref="F6:F24" si="2">C6+D6-E6</f>
        <v>5850000</v>
      </c>
      <c r="G6" s="6">
        <v>5592720</v>
      </c>
      <c r="H6" s="6">
        <f t="shared" si="0"/>
        <v>257280</v>
      </c>
      <c r="I6" s="260">
        <f t="shared" si="1"/>
        <v>4.6002660601639274E-2</v>
      </c>
      <c r="J6" s="256"/>
    </row>
    <row r="7" spans="1:16" ht="22.5" customHeight="1" x14ac:dyDescent="0.15">
      <c r="A7" s="668"/>
      <c r="B7" s="259" t="s">
        <v>557</v>
      </c>
      <c r="C7" s="5">
        <v>0</v>
      </c>
      <c r="D7" s="6">
        <v>67000</v>
      </c>
      <c r="E7" s="6">
        <v>0</v>
      </c>
      <c r="F7" s="6">
        <f t="shared" si="2"/>
        <v>67000</v>
      </c>
      <c r="G7" s="6">
        <v>92000</v>
      </c>
      <c r="H7" s="6">
        <f t="shared" si="0"/>
        <v>-25000</v>
      </c>
      <c r="I7" s="260">
        <f t="shared" si="1"/>
        <v>-0.27173913043478259</v>
      </c>
      <c r="J7" s="256"/>
    </row>
    <row r="8" spans="1:16" ht="22.5" customHeight="1" x14ac:dyDescent="0.15">
      <c r="A8" s="668"/>
      <c r="B8" s="259" t="s">
        <v>558</v>
      </c>
      <c r="C8" s="5">
        <v>0</v>
      </c>
      <c r="D8" s="6">
        <v>945312</v>
      </c>
      <c r="E8" s="6">
        <v>0</v>
      </c>
      <c r="F8" s="6">
        <f t="shared" si="2"/>
        <v>945312</v>
      </c>
      <c r="G8" s="6">
        <v>928195</v>
      </c>
      <c r="H8" s="6">
        <f t="shared" si="0"/>
        <v>17117</v>
      </c>
      <c r="I8" s="260">
        <f t="shared" si="1"/>
        <v>1.8441168073519035E-2</v>
      </c>
      <c r="J8" s="256"/>
    </row>
    <row r="9" spans="1:16" ht="22.5" customHeight="1" x14ac:dyDescent="0.15">
      <c r="A9" s="668"/>
      <c r="B9" s="259" t="s">
        <v>559</v>
      </c>
      <c r="C9" s="5">
        <v>0</v>
      </c>
      <c r="D9" s="6">
        <v>1332911</v>
      </c>
      <c r="E9" s="6">
        <v>0</v>
      </c>
      <c r="F9" s="6">
        <f t="shared" si="2"/>
        <v>1332911</v>
      </c>
      <c r="G9" s="6">
        <v>622661</v>
      </c>
      <c r="H9" s="6">
        <f t="shared" si="0"/>
        <v>710250</v>
      </c>
      <c r="I9" s="260">
        <f t="shared" si="1"/>
        <v>1.1406688390633106</v>
      </c>
      <c r="J9" s="256"/>
    </row>
    <row r="10" spans="1:16" ht="22.5" customHeight="1" x14ac:dyDescent="0.15">
      <c r="A10" s="668"/>
      <c r="B10" s="259" t="s">
        <v>560</v>
      </c>
      <c r="C10" s="5">
        <v>180</v>
      </c>
      <c r="D10" s="6">
        <v>20979</v>
      </c>
      <c r="E10" s="6">
        <v>0</v>
      </c>
      <c r="F10" s="6">
        <f t="shared" si="2"/>
        <v>21159</v>
      </c>
      <c r="G10" s="6">
        <v>25590</v>
      </c>
      <c r="H10" s="6">
        <f t="shared" si="0"/>
        <v>-4431</v>
      </c>
      <c r="I10" s="260">
        <f t="shared" si="1"/>
        <v>-0.17315357561547479</v>
      </c>
      <c r="J10" s="256"/>
    </row>
    <row r="11" spans="1:16" ht="22.5" customHeight="1" x14ac:dyDescent="0.15">
      <c r="A11" s="668"/>
      <c r="B11" s="259" t="s">
        <v>706</v>
      </c>
      <c r="C11" s="7">
        <v>0</v>
      </c>
      <c r="D11" s="8">
        <v>0</v>
      </c>
      <c r="E11" s="8">
        <v>0</v>
      </c>
      <c r="F11" s="8">
        <f t="shared" si="2"/>
        <v>0</v>
      </c>
      <c r="G11" s="8">
        <v>33000</v>
      </c>
      <c r="H11" s="6">
        <f t="shared" si="0"/>
        <v>-33000</v>
      </c>
      <c r="I11" s="299" t="s">
        <v>794</v>
      </c>
      <c r="J11" s="256"/>
    </row>
    <row r="12" spans="1:16" ht="22.5" customHeight="1" x14ac:dyDescent="0.15">
      <c r="A12" s="668"/>
      <c r="B12" s="259" t="s">
        <v>561</v>
      </c>
      <c r="C12" s="261">
        <v>0</v>
      </c>
      <c r="D12" s="262">
        <v>0</v>
      </c>
      <c r="E12" s="262">
        <v>0</v>
      </c>
      <c r="F12" s="262">
        <f t="shared" si="2"/>
        <v>0</v>
      </c>
      <c r="G12" s="262">
        <v>220870</v>
      </c>
      <c r="H12" s="6">
        <f t="shared" si="0"/>
        <v>-220870</v>
      </c>
      <c r="I12" s="299" t="s">
        <v>787</v>
      </c>
      <c r="J12" s="256"/>
    </row>
    <row r="13" spans="1:16" s="9" customFormat="1" ht="22.5" customHeight="1" x14ac:dyDescent="0.15">
      <c r="A13" s="669"/>
      <c r="B13" s="263" t="s">
        <v>2044</v>
      </c>
      <c r="C13" s="264">
        <f>SUM(C5:C12)</f>
        <v>3329676</v>
      </c>
      <c r="D13" s="265">
        <f>SUM(D5:D12)</f>
        <v>8355202</v>
      </c>
      <c r="E13" s="265">
        <f t="shared" ref="E13:H13" si="3">SUM(E5:E12)</f>
        <v>0</v>
      </c>
      <c r="F13" s="265">
        <f t="shared" si="3"/>
        <v>11684878</v>
      </c>
      <c r="G13" s="265">
        <f t="shared" si="3"/>
        <v>10776486</v>
      </c>
      <c r="H13" s="265">
        <f t="shared" si="3"/>
        <v>908392</v>
      </c>
      <c r="I13" s="266">
        <f t="shared" si="1"/>
        <v>8.4293896915933447E-2</v>
      </c>
    </row>
    <row r="14" spans="1:16" ht="22.5" customHeight="1" x14ac:dyDescent="0.15">
      <c r="A14" s="670" t="s">
        <v>702</v>
      </c>
      <c r="B14" s="267" t="s">
        <v>562</v>
      </c>
      <c r="C14" s="3">
        <v>0</v>
      </c>
      <c r="D14" s="4">
        <v>4311872</v>
      </c>
      <c r="E14" s="4">
        <v>0</v>
      </c>
      <c r="F14" s="4">
        <f t="shared" si="2"/>
        <v>4311872</v>
      </c>
      <c r="G14" s="4">
        <v>3994365</v>
      </c>
      <c r="H14" s="4">
        <f>F14-G14</f>
        <v>317507</v>
      </c>
      <c r="I14" s="255">
        <f t="shared" si="1"/>
        <v>7.9488729748032547E-2</v>
      </c>
    </row>
    <row r="15" spans="1:16" ht="22.5" customHeight="1" x14ac:dyDescent="0.15">
      <c r="A15" s="668"/>
      <c r="B15" s="268" t="s">
        <v>563</v>
      </c>
      <c r="C15" s="5">
        <v>350024</v>
      </c>
      <c r="D15" s="6">
        <v>2306016</v>
      </c>
      <c r="E15" s="6">
        <v>0</v>
      </c>
      <c r="F15" s="6">
        <f t="shared" si="2"/>
        <v>2656040</v>
      </c>
      <c r="G15" s="6">
        <v>2033413</v>
      </c>
      <c r="H15" s="6">
        <f>F15-G15</f>
        <v>622627</v>
      </c>
      <c r="I15" s="260">
        <f t="shared" si="1"/>
        <v>0.30619800306184725</v>
      </c>
    </row>
    <row r="16" spans="1:16" ht="22.5" customHeight="1" x14ac:dyDescent="0.15">
      <c r="A16" s="668"/>
      <c r="B16" s="259" t="s">
        <v>703</v>
      </c>
      <c r="C16" s="5">
        <v>35950</v>
      </c>
      <c r="D16" s="6">
        <v>95463</v>
      </c>
      <c r="E16" s="6">
        <v>0</v>
      </c>
      <c r="F16" s="6">
        <f t="shared" si="2"/>
        <v>131413</v>
      </c>
      <c r="G16" s="6">
        <v>159230</v>
      </c>
      <c r="H16" s="6">
        <f t="shared" ref="H16:H24" si="4">F16-G16</f>
        <v>-27817</v>
      </c>
      <c r="I16" s="260">
        <f t="shared" si="1"/>
        <v>-0.17469697921245997</v>
      </c>
    </row>
    <row r="17" spans="1:9" ht="22.5" customHeight="1" x14ac:dyDescent="0.15">
      <c r="A17" s="668"/>
      <c r="B17" s="269" t="s">
        <v>564</v>
      </c>
      <c r="C17" s="5">
        <v>2943702</v>
      </c>
      <c r="D17" s="6">
        <v>1194658</v>
      </c>
      <c r="E17" s="6">
        <v>0</v>
      </c>
      <c r="F17" s="6">
        <f t="shared" si="2"/>
        <v>4138360</v>
      </c>
      <c r="G17" s="6">
        <v>3965961</v>
      </c>
      <c r="H17" s="6">
        <f t="shared" si="4"/>
        <v>172399</v>
      </c>
      <c r="I17" s="260">
        <f t="shared" si="1"/>
        <v>4.3469665990159764E-2</v>
      </c>
    </row>
    <row r="18" spans="1:9" ht="22.5" customHeight="1" x14ac:dyDescent="0.15">
      <c r="A18" s="668"/>
      <c r="B18" s="259" t="s">
        <v>743</v>
      </c>
      <c r="C18" s="5">
        <v>0</v>
      </c>
      <c r="D18" s="6">
        <v>79812</v>
      </c>
      <c r="E18" s="6">
        <v>0</v>
      </c>
      <c r="F18" s="6">
        <f t="shared" si="2"/>
        <v>79812</v>
      </c>
      <c r="G18" s="6">
        <v>74063</v>
      </c>
      <c r="H18" s="6">
        <f t="shared" si="4"/>
        <v>5749</v>
      </c>
      <c r="I18" s="260">
        <f t="shared" si="1"/>
        <v>7.7623104654145791E-2</v>
      </c>
    </row>
    <row r="19" spans="1:9" ht="22.5" customHeight="1" x14ac:dyDescent="0.15">
      <c r="A19" s="668"/>
      <c r="B19" s="259" t="s">
        <v>704</v>
      </c>
      <c r="C19" s="5">
        <v>0</v>
      </c>
      <c r="D19" s="6">
        <v>1000</v>
      </c>
      <c r="E19" s="6">
        <v>0</v>
      </c>
      <c r="F19" s="6">
        <f t="shared" si="2"/>
        <v>1000</v>
      </c>
      <c r="G19" s="6">
        <v>4600</v>
      </c>
      <c r="H19" s="6">
        <f t="shared" si="4"/>
        <v>-3600</v>
      </c>
      <c r="I19" s="260">
        <f t="shared" si="1"/>
        <v>-0.78260869565217395</v>
      </c>
    </row>
    <row r="20" spans="1:9" ht="22.5" customHeight="1" x14ac:dyDescent="0.15">
      <c r="A20" s="668"/>
      <c r="B20" s="259" t="s">
        <v>705</v>
      </c>
      <c r="C20" s="5">
        <v>0</v>
      </c>
      <c r="D20" s="6">
        <v>0</v>
      </c>
      <c r="E20" s="6">
        <v>0</v>
      </c>
      <c r="F20" s="6">
        <f t="shared" si="2"/>
        <v>0</v>
      </c>
      <c r="G20" s="6">
        <v>0</v>
      </c>
      <c r="H20" s="6">
        <f>F20-G20</f>
        <v>0</v>
      </c>
      <c r="I20" s="299" t="s">
        <v>787</v>
      </c>
    </row>
    <row r="21" spans="1:9" ht="22.5" customHeight="1" x14ac:dyDescent="0.15">
      <c r="A21" s="668"/>
      <c r="B21" s="259" t="s">
        <v>565</v>
      </c>
      <c r="C21" s="5">
        <v>0</v>
      </c>
      <c r="D21" s="6">
        <v>100000</v>
      </c>
      <c r="E21" s="6">
        <v>0</v>
      </c>
      <c r="F21" s="6">
        <f t="shared" si="2"/>
        <v>100000</v>
      </c>
      <c r="G21" s="6">
        <v>5704</v>
      </c>
      <c r="H21" s="6">
        <f t="shared" si="4"/>
        <v>94296</v>
      </c>
      <c r="I21" s="260">
        <f t="shared" si="1"/>
        <v>16.53155680224404</v>
      </c>
    </row>
    <row r="22" spans="1:9" ht="22.5" customHeight="1" x14ac:dyDescent="0.15">
      <c r="A22" s="668"/>
      <c r="B22" s="259" t="s">
        <v>706</v>
      </c>
      <c r="C22" s="5">
        <v>0</v>
      </c>
      <c r="D22" s="6">
        <v>70530</v>
      </c>
      <c r="E22" s="6">
        <v>0</v>
      </c>
      <c r="F22" s="6">
        <f t="shared" si="2"/>
        <v>70530</v>
      </c>
      <c r="G22" s="6">
        <v>121350</v>
      </c>
      <c r="H22" s="6">
        <f t="shared" si="4"/>
        <v>-50820</v>
      </c>
      <c r="I22" s="260">
        <f t="shared" si="1"/>
        <v>-0.41878862793572313</v>
      </c>
    </row>
    <row r="23" spans="1:9" ht="22.5" customHeight="1" x14ac:dyDescent="0.15">
      <c r="A23" s="668"/>
      <c r="B23" s="270" t="s">
        <v>707</v>
      </c>
      <c r="C23" s="5">
        <v>0</v>
      </c>
      <c r="D23" s="6">
        <v>195851</v>
      </c>
      <c r="E23" s="6">
        <v>0</v>
      </c>
      <c r="F23" s="6">
        <f t="shared" si="2"/>
        <v>195851</v>
      </c>
      <c r="G23" s="6">
        <v>417800</v>
      </c>
      <c r="H23" s="6">
        <f t="shared" si="4"/>
        <v>-221949</v>
      </c>
      <c r="I23" s="260">
        <f t="shared" si="1"/>
        <v>-0.53123264719961705</v>
      </c>
    </row>
    <row r="24" spans="1:9" ht="22.5" customHeight="1" x14ac:dyDescent="0.15">
      <c r="A24" s="668"/>
      <c r="B24" s="254" t="s">
        <v>566</v>
      </c>
      <c r="C24" s="261">
        <v>0</v>
      </c>
      <c r="D24" s="262">
        <v>0</v>
      </c>
      <c r="E24" s="262">
        <v>0</v>
      </c>
      <c r="F24" s="262">
        <f t="shared" si="2"/>
        <v>0</v>
      </c>
      <c r="G24" s="262">
        <v>0</v>
      </c>
      <c r="H24" s="6">
        <f t="shared" si="4"/>
        <v>0</v>
      </c>
      <c r="I24" s="299" t="s">
        <v>787</v>
      </c>
    </row>
    <row r="25" spans="1:9" s="9" customFormat="1" ht="22.5" customHeight="1" thickBot="1" x14ac:dyDescent="0.2">
      <c r="A25" s="671"/>
      <c r="B25" s="271" t="s">
        <v>2045</v>
      </c>
      <c r="C25" s="272">
        <f>SUM(C14:C24)</f>
        <v>3329676</v>
      </c>
      <c r="D25" s="272">
        <f t="shared" ref="D25:F25" si="5">SUM(D14:D24)</f>
        <v>8355202</v>
      </c>
      <c r="E25" s="272">
        <f t="shared" si="5"/>
        <v>0</v>
      </c>
      <c r="F25" s="272">
        <f t="shared" si="5"/>
        <v>11684878</v>
      </c>
      <c r="G25" s="273">
        <f>SUM(G14:G24)</f>
        <v>10776486</v>
      </c>
      <c r="H25" s="273">
        <f>SUM(H14:H24)</f>
        <v>908392</v>
      </c>
      <c r="I25" s="274">
        <f>H25/G25</f>
        <v>8.4293896915933447E-2</v>
      </c>
    </row>
    <row r="26" spans="1:9" ht="21.75" customHeight="1" x14ac:dyDescent="0.15">
      <c r="B26" s="275"/>
      <c r="G26" s="276"/>
      <c r="H26" s="276"/>
    </row>
    <row r="27" spans="1:9" ht="21.75" customHeight="1" x14ac:dyDescent="0.15">
      <c r="B27" s="275"/>
      <c r="G27" s="276"/>
      <c r="H27" s="276"/>
    </row>
    <row r="28" spans="1:9" ht="21.75" customHeight="1" x14ac:dyDescent="0.15">
      <c r="B28" s="275"/>
      <c r="G28" s="276"/>
      <c r="H28" s="276"/>
    </row>
    <row r="29" spans="1:9" ht="21.75" customHeight="1" x14ac:dyDescent="0.15">
      <c r="B29" s="275"/>
      <c r="G29" s="276"/>
      <c r="H29" s="276"/>
    </row>
    <row r="30" spans="1:9" ht="21.75" customHeight="1" x14ac:dyDescent="0.15">
      <c r="B30" s="275"/>
      <c r="G30" s="276"/>
      <c r="H30" s="276"/>
    </row>
    <row r="31" spans="1:9" ht="21.75" customHeight="1" x14ac:dyDescent="0.15">
      <c r="B31" s="275"/>
      <c r="G31" s="275"/>
      <c r="H31" s="275"/>
    </row>
    <row r="32" spans="1:9" ht="21.75" customHeight="1" x14ac:dyDescent="0.15">
      <c r="B32" s="275"/>
      <c r="C32" s="275"/>
      <c r="D32" s="275"/>
      <c r="E32" s="275"/>
      <c r="F32" s="275"/>
      <c r="G32" s="275"/>
      <c r="H32" s="275"/>
    </row>
    <row r="33" spans="2:8" ht="21.75" customHeight="1" x14ac:dyDescent="0.15">
      <c r="B33" s="275"/>
      <c r="C33" s="275"/>
      <c r="D33" s="275"/>
      <c r="E33" s="275"/>
      <c r="F33" s="275"/>
      <c r="G33" s="275"/>
      <c r="H33" s="275"/>
    </row>
    <row r="34" spans="2:8" ht="21.75" customHeight="1" x14ac:dyDescent="0.15">
      <c r="B34" s="275"/>
      <c r="C34" s="275"/>
      <c r="D34" s="275"/>
      <c r="E34" s="275"/>
      <c r="F34" s="275"/>
      <c r="G34" s="275"/>
      <c r="H34" s="275"/>
    </row>
    <row r="35" spans="2:8" ht="21.75" customHeight="1" x14ac:dyDescent="0.15">
      <c r="B35" s="275"/>
      <c r="C35" s="275"/>
      <c r="D35" s="275"/>
      <c r="E35" s="275"/>
      <c r="F35" s="275"/>
      <c r="G35" s="275"/>
      <c r="H35" s="275"/>
    </row>
    <row r="36" spans="2:8" ht="21.75" customHeight="1" x14ac:dyDescent="0.15">
      <c r="B36" s="275"/>
      <c r="C36" s="275"/>
      <c r="D36" s="275"/>
      <c r="E36" s="275"/>
      <c r="F36" s="275"/>
      <c r="G36" s="275"/>
      <c r="H36" s="275"/>
    </row>
    <row r="37" spans="2:8" ht="21.75" customHeight="1" x14ac:dyDescent="0.15">
      <c r="B37" s="275"/>
      <c r="C37" s="275"/>
      <c r="D37" s="275"/>
      <c r="E37" s="275"/>
      <c r="F37" s="275"/>
      <c r="G37" s="275"/>
      <c r="H37" s="275"/>
    </row>
    <row r="38" spans="2:8" ht="21.75" customHeight="1" x14ac:dyDescent="0.15"/>
    <row r="39" spans="2:8" ht="21.75" customHeight="1" x14ac:dyDescent="0.15"/>
    <row r="40" spans="2:8" ht="21.75" customHeight="1" x14ac:dyDescent="0.15"/>
    <row r="41" spans="2:8" ht="21.75" customHeight="1" x14ac:dyDescent="0.15"/>
    <row r="42" spans="2:8" ht="21.75" customHeight="1" x14ac:dyDescent="0.15"/>
    <row r="43" spans="2:8" ht="21.75" customHeight="1" x14ac:dyDescent="0.15"/>
    <row r="44" spans="2:8" ht="21.75" customHeight="1" x14ac:dyDescent="0.15"/>
    <row r="45" spans="2:8" ht="21.75" customHeight="1" x14ac:dyDescent="0.15"/>
    <row r="46" spans="2:8" ht="21.75" customHeight="1" x14ac:dyDescent="0.15"/>
    <row r="47" spans="2:8" ht="21.75" customHeight="1" x14ac:dyDescent="0.15"/>
    <row r="48" spans="2:8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</sheetData>
  <mergeCells count="3">
    <mergeCell ref="A1:I1"/>
    <mergeCell ref="A5:A13"/>
    <mergeCell ref="A14:A25"/>
  </mergeCells>
  <phoneticPr fontId="1" type="noConversion"/>
  <printOptions horizontalCentered="1"/>
  <pageMargins left="0.43307086614173229" right="0.43307086614173229" top="0.62992125984251968" bottom="0.43307086614173229" header="0.27559055118110237" footer="0.23622047244094491"/>
  <pageSetup paperSize="9" scale="90" firstPageNumber="5" orientation="landscape" useFirstPageNumber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showGridLines="0" view="pageBreakPreview" zoomScaleNormal="100" zoomScaleSheetLayoutView="100" workbookViewId="0">
      <selection activeCell="H7" sqref="H7"/>
    </sheetView>
  </sheetViews>
  <sheetFormatPr defaultColWidth="10" defaultRowHeight="29.1" customHeight="1" x14ac:dyDescent="0.15"/>
  <cols>
    <col min="1" max="1" width="16.125" style="139" customWidth="1"/>
    <col min="2" max="3" width="15" style="139" customWidth="1"/>
    <col min="4" max="9" width="12.5" style="122" customWidth="1"/>
    <col min="10" max="16384" width="10" style="122"/>
  </cols>
  <sheetData>
    <row r="1" spans="1:9" ht="29.1" customHeight="1" x14ac:dyDescent="0.15">
      <c r="A1" s="672" t="s">
        <v>494</v>
      </c>
      <c r="B1" s="672"/>
      <c r="C1" s="672"/>
      <c r="D1" s="672"/>
      <c r="E1" s="672"/>
      <c r="F1" s="672"/>
      <c r="G1" s="672"/>
      <c r="H1" s="672"/>
      <c r="I1" s="672"/>
    </row>
    <row r="2" spans="1:9" ht="12" x14ac:dyDescent="0.15">
      <c r="A2" s="673"/>
      <c r="B2" s="673"/>
      <c r="C2" s="673"/>
      <c r="D2" s="673"/>
      <c r="E2" s="673"/>
      <c r="F2" s="673"/>
      <c r="G2" s="673"/>
      <c r="H2" s="673"/>
      <c r="I2" s="673"/>
    </row>
    <row r="3" spans="1:9" ht="24" customHeight="1" x14ac:dyDescent="0.15">
      <c r="A3" s="84" t="s">
        <v>390</v>
      </c>
      <c r="B3" s="123"/>
      <c r="C3" s="123"/>
      <c r="D3" s="124"/>
      <c r="E3" s="124"/>
      <c r="F3" s="124"/>
      <c r="G3" s="124"/>
      <c r="H3" s="124"/>
      <c r="I3" s="124"/>
    </row>
    <row r="4" spans="1:9" ht="24" customHeight="1" thickBot="1" x14ac:dyDescent="0.2">
      <c r="A4" s="84"/>
      <c r="B4" s="123"/>
      <c r="C4" s="123"/>
      <c r="D4" s="124"/>
      <c r="E4" s="124"/>
      <c r="F4" s="124"/>
      <c r="G4" s="124"/>
      <c r="H4" s="124"/>
      <c r="I4" s="125" t="s">
        <v>405</v>
      </c>
    </row>
    <row r="5" spans="1:9" ht="23.45" customHeight="1" x14ac:dyDescent="0.15">
      <c r="A5" s="674" t="s">
        <v>495</v>
      </c>
      <c r="B5" s="675"/>
      <c r="C5" s="676"/>
      <c r="D5" s="677" t="s">
        <v>697</v>
      </c>
      <c r="E5" s="677" t="s">
        <v>732</v>
      </c>
      <c r="F5" s="677" t="s">
        <v>708</v>
      </c>
      <c r="G5" s="677" t="s">
        <v>2039</v>
      </c>
      <c r="H5" s="677" t="s">
        <v>2046</v>
      </c>
      <c r="I5" s="679" t="s">
        <v>709</v>
      </c>
    </row>
    <row r="6" spans="1:9" ht="23.45" customHeight="1" thickBot="1" x14ac:dyDescent="0.2">
      <c r="A6" s="20" t="s">
        <v>496</v>
      </c>
      <c r="B6" s="21" t="s">
        <v>497</v>
      </c>
      <c r="C6" s="82" t="s">
        <v>498</v>
      </c>
      <c r="D6" s="678"/>
      <c r="E6" s="678"/>
      <c r="F6" s="678"/>
      <c r="G6" s="678"/>
      <c r="H6" s="678"/>
      <c r="I6" s="680"/>
    </row>
    <row r="7" spans="1:9" ht="27" customHeight="1" x14ac:dyDescent="0.15">
      <c r="A7" s="126" t="s">
        <v>407</v>
      </c>
      <c r="B7" s="127"/>
      <c r="C7" s="128"/>
      <c r="D7" s="129">
        <f>D8+D13</f>
        <v>3329496</v>
      </c>
      <c r="E7" s="129">
        <f>E8+E13</f>
        <v>139000</v>
      </c>
      <c r="F7" s="129">
        <v>0</v>
      </c>
      <c r="G7" s="129">
        <f>D7+E7-F7</f>
        <v>3468496</v>
      </c>
      <c r="H7" s="129">
        <f>H8+H13</f>
        <v>3261450</v>
      </c>
      <c r="I7" s="277">
        <f>+G7-H7</f>
        <v>207046</v>
      </c>
    </row>
    <row r="8" spans="1:9" ht="27" customHeight="1" x14ac:dyDescent="0.15">
      <c r="A8" s="130"/>
      <c r="B8" s="131" t="s">
        <v>408</v>
      </c>
      <c r="C8" s="132"/>
      <c r="D8" s="116">
        <f>SUM(D9:D12)</f>
        <v>3329496</v>
      </c>
      <c r="E8" s="116">
        <f>SUM(E9:E12)</f>
        <v>0</v>
      </c>
      <c r="F8" s="116">
        <v>0</v>
      </c>
      <c r="G8" s="129">
        <f>D8+E8-F8</f>
        <v>3329496</v>
      </c>
      <c r="H8" s="116">
        <f>SUM(H9:H12)</f>
        <v>3187450</v>
      </c>
      <c r="I8" s="278">
        <f t="shared" ref="I8:I48" si="0">+G8-H8</f>
        <v>142046</v>
      </c>
    </row>
    <row r="9" spans="1:9" ht="27" customHeight="1" x14ac:dyDescent="0.15">
      <c r="A9" s="130"/>
      <c r="B9" s="133"/>
      <c r="C9" s="131" t="s">
        <v>734</v>
      </c>
      <c r="D9" s="116">
        <v>106932</v>
      </c>
      <c r="E9" s="116">
        <v>0</v>
      </c>
      <c r="F9" s="116">
        <v>0</v>
      </c>
      <c r="G9" s="129">
        <f t="shared" ref="G9:G48" si="1">D9+E9-F9</f>
        <v>106932</v>
      </c>
      <c r="H9" s="116">
        <v>111492</v>
      </c>
      <c r="I9" s="278">
        <f t="shared" si="0"/>
        <v>-4560</v>
      </c>
    </row>
    <row r="10" spans="1:9" ht="27" customHeight="1" x14ac:dyDescent="0.15">
      <c r="A10" s="130"/>
      <c r="B10" s="133"/>
      <c r="C10" s="131" t="s">
        <v>735</v>
      </c>
      <c r="D10" s="116">
        <v>16000</v>
      </c>
      <c r="E10" s="116">
        <v>0</v>
      </c>
      <c r="F10" s="116">
        <v>0</v>
      </c>
      <c r="G10" s="129">
        <f t="shared" si="1"/>
        <v>16000</v>
      </c>
      <c r="H10" s="116">
        <v>9000</v>
      </c>
      <c r="I10" s="278">
        <f t="shared" si="0"/>
        <v>7000</v>
      </c>
    </row>
    <row r="11" spans="1:9" ht="27" customHeight="1" x14ac:dyDescent="0.15">
      <c r="A11" s="130"/>
      <c r="B11" s="133"/>
      <c r="C11" s="131" t="s">
        <v>736</v>
      </c>
      <c r="D11" s="116">
        <v>2991964</v>
      </c>
      <c r="E11" s="116">
        <v>0</v>
      </c>
      <c r="F11" s="116">
        <v>0</v>
      </c>
      <c r="G11" s="129">
        <f t="shared" si="1"/>
        <v>2991964</v>
      </c>
      <c r="H11" s="116">
        <v>2883658</v>
      </c>
      <c r="I11" s="278">
        <f t="shared" si="0"/>
        <v>108306</v>
      </c>
    </row>
    <row r="12" spans="1:9" ht="27" customHeight="1" x14ac:dyDescent="0.15">
      <c r="A12" s="130"/>
      <c r="B12" s="133"/>
      <c r="C12" s="131" t="s">
        <v>737</v>
      </c>
      <c r="D12" s="116">
        <v>214600</v>
      </c>
      <c r="E12" s="116">
        <v>0</v>
      </c>
      <c r="F12" s="116">
        <v>0</v>
      </c>
      <c r="G12" s="129">
        <f t="shared" si="1"/>
        <v>214600</v>
      </c>
      <c r="H12" s="116">
        <v>183300</v>
      </c>
      <c r="I12" s="278">
        <f t="shared" si="0"/>
        <v>31300</v>
      </c>
    </row>
    <row r="13" spans="1:9" ht="27" customHeight="1" x14ac:dyDescent="0.15">
      <c r="A13" s="130"/>
      <c r="B13" s="131" t="s">
        <v>409</v>
      </c>
      <c r="C13" s="134"/>
      <c r="D13" s="116">
        <f>SUM(D14)</f>
        <v>0</v>
      </c>
      <c r="E13" s="116">
        <f>SUM(E14)</f>
        <v>139000</v>
      </c>
      <c r="F13" s="116">
        <v>0</v>
      </c>
      <c r="G13" s="129">
        <f t="shared" si="1"/>
        <v>139000</v>
      </c>
      <c r="H13" s="116">
        <f>SUM(H14)</f>
        <v>74000</v>
      </c>
      <c r="I13" s="278">
        <f t="shared" si="0"/>
        <v>65000</v>
      </c>
    </row>
    <row r="14" spans="1:9" ht="27" customHeight="1" x14ac:dyDescent="0.15">
      <c r="A14" s="130"/>
      <c r="B14" s="135"/>
      <c r="C14" s="134" t="s">
        <v>410</v>
      </c>
      <c r="D14" s="116">
        <v>0</v>
      </c>
      <c r="E14" s="116">
        <v>139000</v>
      </c>
      <c r="F14" s="116">
        <v>0</v>
      </c>
      <c r="G14" s="129">
        <f t="shared" si="1"/>
        <v>139000</v>
      </c>
      <c r="H14" s="116">
        <v>74000</v>
      </c>
      <c r="I14" s="278">
        <f t="shared" si="0"/>
        <v>65000</v>
      </c>
    </row>
    <row r="15" spans="1:9" ht="27" customHeight="1" x14ac:dyDescent="0.15">
      <c r="A15" s="136" t="s">
        <v>411</v>
      </c>
      <c r="B15" s="135"/>
      <c r="C15" s="132"/>
      <c r="D15" s="116">
        <v>0</v>
      </c>
      <c r="E15" s="116">
        <f>E16+E21+E24+E28</f>
        <v>6862312</v>
      </c>
      <c r="F15" s="116">
        <v>0</v>
      </c>
      <c r="G15" s="129">
        <f t="shared" si="1"/>
        <v>6862312</v>
      </c>
      <c r="H15" s="116">
        <f>H16+H21+H24+H28</f>
        <v>6612915</v>
      </c>
      <c r="I15" s="278">
        <f t="shared" si="0"/>
        <v>249397</v>
      </c>
    </row>
    <row r="16" spans="1:9" ht="27" customHeight="1" x14ac:dyDescent="0.15">
      <c r="A16" s="130"/>
      <c r="B16" s="131" t="s">
        <v>412</v>
      </c>
      <c r="C16" s="132"/>
      <c r="D16" s="116">
        <f>SUM(D17:D20)</f>
        <v>0</v>
      </c>
      <c r="E16" s="116">
        <f>SUM(E17:E20)</f>
        <v>5850000</v>
      </c>
      <c r="F16" s="116">
        <v>0</v>
      </c>
      <c r="G16" s="129">
        <f t="shared" si="1"/>
        <v>5850000</v>
      </c>
      <c r="H16" s="116">
        <f>SUM(H17:H20)</f>
        <v>5592720</v>
      </c>
      <c r="I16" s="278">
        <f t="shared" si="0"/>
        <v>257280</v>
      </c>
    </row>
    <row r="17" spans="1:9" ht="27" customHeight="1" x14ac:dyDescent="0.15">
      <c r="A17" s="130"/>
      <c r="B17" s="133"/>
      <c r="C17" s="131" t="s">
        <v>413</v>
      </c>
      <c r="D17" s="116">
        <v>0</v>
      </c>
      <c r="E17" s="116">
        <v>5293755</v>
      </c>
      <c r="F17" s="116">
        <v>0</v>
      </c>
      <c r="G17" s="129">
        <f t="shared" si="1"/>
        <v>5293755</v>
      </c>
      <c r="H17" s="116">
        <v>4840215</v>
      </c>
      <c r="I17" s="278">
        <f t="shared" si="0"/>
        <v>453540</v>
      </c>
    </row>
    <row r="18" spans="1:9" ht="27" customHeight="1" x14ac:dyDescent="0.15">
      <c r="A18" s="130"/>
      <c r="B18" s="133"/>
      <c r="C18" s="131" t="s">
        <v>414</v>
      </c>
      <c r="D18" s="116">
        <v>0</v>
      </c>
      <c r="E18" s="116">
        <v>360394</v>
      </c>
      <c r="F18" s="116">
        <v>0</v>
      </c>
      <c r="G18" s="129">
        <f t="shared" si="1"/>
        <v>360394</v>
      </c>
      <c r="H18" s="116">
        <v>334705</v>
      </c>
      <c r="I18" s="278">
        <f t="shared" si="0"/>
        <v>25689</v>
      </c>
    </row>
    <row r="19" spans="1:9" ht="27" customHeight="1" x14ac:dyDescent="0.15">
      <c r="A19" s="130"/>
      <c r="B19" s="133"/>
      <c r="C19" s="131" t="s">
        <v>415</v>
      </c>
      <c r="D19" s="116">
        <v>0</v>
      </c>
      <c r="E19" s="116">
        <v>195851</v>
      </c>
      <c r="F19" s="116">
        <v>0</v>
      </c>
      <c r="G19" s="129">
        <f t="shared" si="1"/>
        <v>195851</v>
      </c>
      <c r="H19" s="116">
        <v>417800</v>
      </c>
      <c r="I19" s="278">
        <f t="shared" si="0"/>
        <v>-221949</v>
      </c>
    </row>
    <row r="20" spans="1:9" ht="27" customHeight="1" x14ac:dyDescent="0.15">
      <c r="A20" s="130"/>
      <c r="B20" s="133"/>
      <c r="C20" s="131" t="s">
        <v>373</v>
      </c>
      <c r="D20" s="116">
        <v>0</v>
      </c>
      <c r="E20" s="116">
        <v>0</v>
      </c>
      <c r="F20" s="116">
        <v>0</v>
      </c>
      <c r="G20" s="129">
        <f t="shared" si="1"/>
        <v>0</v>
      </c>
      <c r="H20" s="116">
        <v>0</v>
      </c>
      <c r="I20" s="278">
        <f t="shared" si="0"/>
        <v>0</v>
      </c>
    </row>
    <row r="21" spans="1:9" ht="27" customHeight="1" x14ac:dyDescent="0.15">
      <c r="A21" s="130"/>
      <c r="B21" s="131" t="s">
        <v>416</v>
      </c>
      <c r="C21" s="132"/>
      <c r="D21" s="140">
        <f>SUM(D22:D23)</f>
        <v>0</v>
      </c>
      <c r="E21" s="116">
        <f>SUM(E22:E23)</f>
        <v>67000</v>
      </c>
      <c r="F21" s="116">
        <v>0</v>
      </c>
      <c r="G21" s="129">
        <f t="shared" si="1"/>
        <v>67000</v>
      </c>
      <c r="H21" s="116">
        <f>SUM(H22:H23)</f>
        <v>92000</v>
      </c>
      <c r="I21" s="278">
        <f t="shared" si="0"/>
        <v>-25000</v>
      </c>
    </row>
    <row r="22" spans="1:9" ht="27" customHeight="1" x14ac:dyDescent="0.15">
      <c r="A22" s="130"/>
      <c r="B22" s="133"/>
      <c r="C22" s="131" t="s">
        <v>417</v>
      </c>
      <c r="D22" s="140">
        <v>0</v>
      </c>
      <c r="E22" s="116">
        <v>60000</v>
      </c>
      <c r="F22" s="116">
        <v>0</v>
      </c>
      <c r="G22" s="129">
        <f t="shared" si="1"/>
        <v>60000</v>
      </c>
      <c r="H22" s="116">
        <v>81000</v>
      </c>
      <c r="I22" s="278">
        <f t="shared" si="0"/>
        <v>-21000</v>
      </c>
    </row>
    <row r="23" spans="1:9" ht="27" customHeight="1" x14ac:dyDescent="0.15">
      <c r="A23" s="130"/>
      <c r="B23" s="133"/>
      <c r="C23" s="131" t="s">
        <v>418</v>
      </c>
      <c r="D23" s="116">
        <v>0</v>
      </c>
      <c r="E23" s="116">
        <v>7000</v>
      </c>
      <c r="F23" s="116">
        <v>0</v>
      </c>
      <c r="G23" s="129">
        <f t="shared" si="1"/>
        <v>7000</v>
      </c>
      <c r="H23" s="116">
        <v>11000</v>
      </c>
      <c r="I23" s="278">
        <f t="shared" si="0"/>
        <v>-4000</v>
      </c>
    </row>
    <row r="24" spans="1:9" ht="27" customHeight="1" x14ac:dyDescent="0.15">
      <c r="A24" s="137"/>
      <c r="B24" s="131" t="s">
        <v>419</v>
      </c>
      <c r="C24" s="134"/>
      <c r="D24" s="116">
        <f>SUM(D25:D27)</f>
        <v>0</v>
      </c>
      <c r="E24" s="116">
        <f>SUM(E25:E27)</f>
        <v>895312</v>
      </c>
      <c r="F24" s="116">
        <v>0</v>
      </c>
      <c r="G24" s="129">
        <f t="shared" si="1"/>
        <v>895312</v>
      </c>
      <c r="H24" s="116">
        <f>SUM(H25:H27)</f>
        <v>878195</v>
      </c>
      <c r="I24" s="278">
        <f t="shared" si="0"/>
        <v>17117</v>
      </c>
    </row>
    <row r="25" spans="1:9" ht="27" customHeight="1" x14ac:dyDescent="0.15">
      <c r="A25" s="130"/>
      <c r="B25" s="133"/>
      <c r="C25" s="131" t="s">
        <v>799</v>
      </c>
      <c r="D25" s="116">
        <v>0</v>
      </c>
      <c r="E25" s="116">
        <v>882184</v>
      </c>
      <c r="F25" s="116">
        <v>0</v>
      </c>
      <c r="G25" s="129">
        <f t="shared" si="1"/>
        <v>882184</v>
      </c>
      <c r="H25" s="116">
        <v>874913</v>
      </c>
      <c r="I25" s="278">
        <f t="shared" si="0"/>
        <v>7271</v>
      </c>
    </row>
    <row r="26" spans="1:9" ht="27" customHeight="1" x14ac:dyDescent="0.15">
      <c r="A26" s="130"/>
      <c r="B26" s="133"/>
      <c r="C26" s="131" t="s">
        <v>609</v>
      </c>
      <c r="D26" s="116">
        <v>0</v>
      </c>
      <c r="E26" s="116">
        <v>13128</v>
      </c>
      <c r="F26" s="116">
        <v>0</v>
      </c>
      <c r="G26" s="129">
        <f t="shared" si="1"/>
        <v>13128</v>
      </c>
      <c r="H26" s="116">
        <v>3282</v>
      </c>
      <c r="I26" s="278">
        <f t="shared" si="0"/>
        <v>9846</v>
      </c>
    </row>
    <row r="27" spans="1:9" ht="27" customHeight="1" x14ac:dyDescent="0.15">
      <c r="A27" s="130"/>
      <c r="B27" s="133"/>
      <c r="C27" s="131" t="s">
        <v>610</v>
      </c>
      <c r="D27" s="116">
        <v>0</v>
      </c>
      <c r="E27" s="116">
        <v>0</v>
      </c>
      <c r="F27" s="116">
        <v>0</v>
      </c>
      <c r="G27" s="129">
        <f t="shared" si="1"/>
        <v>0</v>
      </c>
      <c r="H27" s="116">
        <v>0</v>
      </c>
      <c r="I27" s="278">
        <f t="shared" si="0"/>
        <v>0</v>
      </c>
    </row>
    <row r="28" spans="1:9" ht="36" customHeight="1" x14ac:dyDescent="0.15">
      <c r="A28" s="137"/>
      <c r="B28" s="131" t="s">
        <v>738</v>
      </c>
      <c r="C28" s="134"/>
      <c r="D28" s="116">
        <v>0</v>
      </c>
      <c r="E28" s="116">
        <f>SUM(E29)</f>
        <v>50000</v>
      </c>
      <c r="F28" s="116">
        <v>0</v>
      </c>
      <c r="G28" s="129">
        <f t="shared" si="1"/>
        <v>50000</v>
      </c>
      <c r="H28" s="116">
        <f>SUM(H29)</f>
        <v>50000</v>
      </c>
      <c r="I28" s="278">
        <f t="shared" si="0"/>
        <v>0</v>
      </c>
    </row>
    <row r="29" spans="1:9" ht="27" customHeight="1" x14ac:dyDescent="0.15">
      <c r="A29" s="130"/>
      <c r="B29" s="133"/>
      <c r="C29" s="131" t="s">
        <v>739</v>
      </c>
      <c r="D29" s="116">
        <v>0</v>
      </c>
      <c r="E29" s="116">
        <v>50000</v>
      </c>
      <c r="F29" s="116">
        <v>0</v>
      </c>
      <c r="G29" s="129">
        <f t="shared" si="1"/>
        <v>50000</v>
      </c>
      <c r="H29" s="116">
        <v>50000</v>
      </c>
      <c r="I29" s="278">
        <f t="shared" si="0"/>
        <v>0</v>
      </c>
    </row>
    <row r="30" spans="1:9" ht="27" customHeight="1" x14ac:dyDescent="0.15">
      <c r="A30" s="136" t="s">
        <v>420</v>
      </c>
      <c r="B30" s="135"/>
      <c r="C30" s="132"/>
      <c r="D30" s="116">
        <v>0</v>
      </c>
      <c r="E30" s="116">
        <f>E31+E33+E36</f>
        <v>1332911</v>
      </c>
      <c r="F30" s="116">
        <v>0</v>
      </c>
      <c r="G30" s="129">
        <f t="shared" si="1"/>
        <v>1332911</v>
      </c>
      <c r="H30" s="116">
        <f>H31+H33+H36</f>
        <v>622661</v>
      </c>
      <c r="I30" s="278">
        <f t="shared" si="0"/>
        <v>710250</v>
      </c>
    </row>
    <row r="31" spans="1:9" ht="27" customHeight="1" x14ac:dyDescent="0.15">
      <c r="A31" s="130"/>
      <c r="B31" s="131" t="s">
        <v>421</v>
      </c>
      <c r="C31" s="132"/>
      <c r="D31" s="116">
        <v>0</v>
      </c>
      <c r="E31" s="116">
        <f>SUM(E32)</f>
        <v>13300</v>
      </c>
      <c r="F31" s="116">
        <v>0</v>
      </c>
      <c r="G31" s="129">
        <f t="shared" si="1"/>
        <v>13300</v>
      </c>
      <c r="H31" s="116">
        <f>H32</f>
        <v>13300</v>
      </c>
      <c r="I31" s="278">
        <f t="shared" si="0"/>
        <v>0</v>
      </c>
    </row>
    <row r="32" spans="1:9" ht="27" customHeight="1" x14ac:dyDescent="0.15">
      <c r="A32" s="130"/>
      <c r="B32" s="135"/>
      <c r="C32" s="134" t="s">
        <v>422</v>
      </c>
      <c r="D32" s="116">
        <v>0</v>
      </c>
      <c r="E32" s="116">
        <v>13300</v>
      </c>
      <c r="F32" s="116">
        <v>0</v>
      </c>
      <c r="G32" s="129">
        <f t="shared" si="1"/>
        <v>13300</v>
      </c>
      <c r="H32" s="116">
        <v>13300</v>
      </c>
      <c r="I32" s="278">
        <f t="shared" si="0"/>
        <v>0</v>
      </c>
    </row>
    <row r="33" spans="1:9" ht="27" customHeight="1" x14ac:dyDescent="0.15">
      <c r="A33" s="130"/>
      <c r="B33" s="131" t="s">
        <v>423</v>
      </c>
      <c r="C33" s="132"/>
      <c r="D33" s="116">
        <v>0</v>
      </c>
      <c r="E33" s="116">
        <f>SUM(E34:E35)</f>
        <v>454651</v>
      </c>
      <c r="F33" s="116">
        <v>0</v>
      </c>
      <c r="G33" s="129">
        <f t="shared" si="1"/>
        <v>454651</v>
      </c>
      <c r="H33" s="116">
        <f>SUM(H34:H35)</f>
        <v>454651</v>
      </c>
      <c r="I33" s="278">
        <f t="shared" si="0"/>
        <v>0</v>
      </c>
    </row>
    <row r="34" spans="1:9" ht="27" customHeight="1" x14ac:dyDescent="0.15">
      <c r="A34" s="130"/>
      <c r="B34" s="133"/>
      <c r="C34" s="131" t="s">
        <v>424</v>
      </c>
      <c r="D34" s="116">
        <v>0</v>
      </c>
      <c r="E34" s="116">
        <v>600</v>
      </c>
      <c r="F34" s="116">
        <v>0</v>
      </c>
      <c r="G34" s="129">
        <f t="shared" si="1"/>
        <v>600</v>
      </c>
      <c r="H34" s="116">
        <v>600</v>
      </c>
      <c r="I34" s="278">
        <f t="shared" si="0"/>
        <v>0</v>
      </c>
    </row>
    <row r="35" spans="1:9" ht="27" customHeight="1" x14ac:dyDescent="0.15">
      <c r="A35" s="130"/>
      <c r="B35" s="133"/>
      <c r="C35" s="131" t="s">
        <v>425</v>
      </c>
      <c r="D35" s="116">
        <v>0</v>
      </c>
      <c r="E35" s="116">
        <v>454051</v>
      </c>
      <c r="F35" s="116">
        <v>0</v>
      </c>
      <c r="G35" s="129">
        <f t="shared" si="1"/>
        <v>454051</v>
      </c>
      <c r="H35" s="116">
        <v>454051</v>
      </c>
      <c r="I35" s="278">
        <f t="shared" si="0"/>
        <v>0</v>
      </c>
    </row>
    <row r="36" spans="1:9" ht="27" customHeight="1" x14ac:dyDescent="0.15">
      <c r="A36" s="130"/>
      <c r="B36" s="131" t="s">
        <v>570</v>
      </c>
      <c r="C36" s="134"/>
      <c r="D36" s="116">
        <v>0</v>
      </c>
      <c r="E36" s="116">
        <f>SUM(E37:E38)</f>
        <v>864960</v>
      </c>
      <c r="F36" s="116">
        <v>0</v>
      </c>
      <c r="G36" s="129">
        <f t="shared" si="1"/>
        <v>864960</v>
      </c>
      <c r="H36" s="116">
        <f>SUM(H37:H38)</f>
        <v>154710</v>
      </c>
      <c r="I36" s="278">
        <f t="shared" si="0"/>
        <v>710250</v>
      </c>
    </row>
    <row r="37" spans="1:9" ht="27" customHeight="1" x14ac:dyDescent="0.15">
      <c r="A37" s="130"/>
      <c r="B37" s="133"/>
      <c r="C37" s="134" t="s">
        <v>571</v>
      </c>
      <c r="D37" s="116">
        <v>0</v>
      </c>
      <c r="E37" s="116">
        <v>960</v>
      </c>
      <c r="F37" s="116">
        <v>0</v>
      </c>
      <c r="G37" s="129">
        <f t="shared" si="1"/>
        <v>960</v>
      </c>
      <c r="H37" s="116">
        <v>960</v>
      </c>
      <c r="I37" s="278">
        <f t="shared" si="0"/>
        <v>0</v>
      </c>
    </row>
    <row r="38" spans="1:9" ht="27" customHeight="1" x14ac:dyDescent="0.15">
      <c r="A38" s="130"/>
      <c r="B38" s="133"/>
      <c r="C38" s="134" t="s">
        <v>2038</v>
      </c>
      <c r="D38" s="116">
        <v>0</v>
      </c>
      <c r="E38" s="116">
        <v>864000</v>
      </c>
      <c r="F38" s="116">
        <v>0</v>
      </c>
      <c r="G38" s="129">
        <f t="shared" si="1"/>
        <v>864000</v>
      </c>
      <c r="H38" s="116">
        <v>153750</v>
      </c>
      <c r="I38" s="278">
        <f t="shared" ref="I38" si="2">+G38-H38</f>
        <v>710250</v>
      </c>
    </row>
    <row r="39" spans="1:9" ht="27" customHeight="1" x14ac:dyDescent="0.15">
      <c r="A39" s="136" t="s">
        <v>426</v>
      </c>
      <c r="B39" s="135"/>
      <c r="C39" s="132"/>
      <c r="D39" s="116">
        <v>180</v>
      </c>
      <c r="E39" s="116">
        <f>E40+E42</f>
        <v>20979</v>
      </c>
      <c r="F39" s="116">
        <v>0</v>
      </c>
      <c r="G39" s="129">
        <f t="shared" si="1"/>
        <v>21159</v>
      </c>
      <c r="H39" s="116">
        <f>H40+H42</f>
        <v>25590</v>
      </c>
      <c r="I39" s="278">
        <f t="shared" si="0"/>
        <v>-4431</v>
      </c>
    </row>
    <row r="40" spans="1:9" ht="27" customHeight="1" x14ac:dyDescent="0.15">
      <c r="A40" s="130"/>
      <c r="B40" s="131" t="s">
        <v>427</v>
      </c>
      <c r="C40" s="132"/>
      <c r="D40" s="116">
        <v>180</v>
      </c>
      <c r="E40" s="116">
        <f>SUM(E41)</f>
        <v>10350</v>
      </c>
      <c r="F40" s="116">
        <v>0</v>
      </c>
      <c r="G40" s="129">
        <f t="shared" si="1"/>
        <v>10530</v>
      </c>
      <c r="H40" s="116">
        <f>H41</f>
        <v>10530</v>
      </c>
      <c r="I40" s="278">
        <f t="shared" si="0"/>
        <v>0</v>
      </c>
    </row>
    <row r="41" spans="1:9" ht="27" customHeight="1" x14ac:dyDescent="0.15">
      <c r="A41" s="130"/>
      <c r="B41" s="135"/>
      <c r="C41" s="134" t="s">
        <v>428</v>
      </c>
      <c r="D41" s="116">
        <v>180</v>
      </c>
      <c r="E41" s="116">
        <v>10350</v>
      </c>
      <c r="F41" s="116">
        <v>0</v>
      </c>
      <c r="G41" s="129">
        <f t="shared" si="1"/>
        <v>10530</v>
      </c>
      <c r="H41" s="116">
        <v>10530</v>
      </c>
      <c r="I41" s="278">
        <f t="shared" si="0"/>
        <v>0</v>
      </c>
    </row>
    <row r="42" spans="1:9" ht="27" customHeight="1" x14ac:dyDescent="0.15">
      <c r="A42" s="130"/>
      <c r="B42" s="131" t="s">
        <v>429</v>
      </c>
      <c r="C42" s="132"/>
      <c r="D42" s="116">
        <v>0</v>
      </c>
      <c r="E42" s="116">
        <f>SUM(E43)</f>
        <v>10629</v>
      </c>
      <c r="F42" s="116">
        <v>0</v>
      </c>
      <c r="G42" s="129">
        <f t="shared" si="1"/>
        <v>10629</v>
      </c>
      <c r="H42" s="116">
        <f>H43</f>
        <v>15060</v>
      </c>
      <c r="I42" s="278">
        <f t="shared" si="0"/>
        <v>-4431</v>
      </c>
    </row>
    <row r="43" spans="1:9" ht="27" customHeight="1" x14ac:dyDescent="0.15">
      <c r="A43" s="130"/>
      <c r="B43" s="135"/>
      <c r="C43" s="134" t="s">
        <v>430</v>
      </c>
      <c r="D43" s="116">
        <v>0</v>
      </c>
      <c r="E43" s="116">
        <v>10629</v>
      </c>
      <c r="F43" s="116">
        <v>0</v>
      </c>
      <c r="G43" s="129">
        <f t="shared" si="1"/>
        <v>10629</v>
      </c>
      <c r="H43" s="116">
        <v>15060</v>
      </c>
      <c r="I43" s="278">
        <f t="shared" si="0"/>
        <v>-4431</v>
      </c>
    </row>
    <row r="44" spans="1:9" ht="27" customHeight="1" x14ac:dyDescent="0.15">
      <c r="A44" s="136" t="s">
        <v>710</v>
      </c>
      <c r="B44" s="135"/>
      <c r="C44" s="132"/>
      <c r="D44" s="116">
        <v>0</v>
      </c>
      <c r="E44" s="116">
        <f>E45</f>
        <v>0</v>
      </c>
      <c r="F44" s="116">
        <v>0</v>
      </c>
      <c r="G44" s="129">
        <f t="shared" si="1"/>
        <v>0</v>
      </c>
      <c r="H44" s="116">
        <f>H45</f>
        <v>33000</v>
      </c>
      <c r="I44" s="278">
        <f t="shared" si="0"/>
        <v>-33000</v>
      </c>
    </row>
    <row r="45" spans="1:9" ht="27" customHeight="1" x14ac:dyDescent="0.15">
      <c r="A45" s="130"/>
      <c r="B45" s="131" t="s">
        <v>650</v>
      </c>
      <c r="C45" s="132"/>
      <c r="D45" s="116">
        <v>0</v>
      </c>
      <c r="E45" s="116">
        <f>SUM(E46)</f>
        <v>0</v>
      </c>
      <c r="F45" s="116">
        <v>0</v>
      </c>
      <c r="G45" s="129">
        <f t="shared" si="1"/>
        <v>0</v>
      </c>
      <c r="H45" s="116">
        <f>SUM(H46)</f>
        <v>33000</v>
      </c>
      <c r="I45" s="278">
        <f t="shared" si="0"/>
        <v>-33000</v>
      </c>
    </row>
    <row r="46" spans="1:9" ht="27" customHeight="1" x14ac:dyDescent="0.15">
      <c r="A46" s="130"/>
      <c r="B46" s="135"/>
      <c r="C46" s="134" t="s">
        <v>651</v>
      </c>
      <c r="D46" s="116">
        <v>0</v>
      </c>
      <c r="E46" s="116">
        <v>0</v>
      </c>
      <c r="F46" s="116">
        <v>0</v>
      </c>
      <c r="G46" s="129">
        <f t="shared" si="1"/>
        <v>0</v>
      </c>
      <c r="H46" s="116">
        <v>33000</v>
      </c>
      <c r="I46" s="278">
        <f t="shared" si="0"/>
        <v>-33000</v>
      </c>
    </row>
    <row r="47" spans="1:9" s="16" customFormat="1" ht="27" customHeight="1" x14ac:dyDescent="0.15">
      <c r="A47" s="138" t="s">
        <v>499</v>
      </c>
      <c r="B47" s="114"/>
      <c r="C47" s="115"/>
      <c r="D47" s="116">
        <v>0</v>
      </c>
      <c r="E47" s="116">
        <v>0</v>
      </c>
      <c r="F47" s="116">
        <v>0</v>
      </c>
      <c r="G47" s="129">
        <f t="shared" si="1"/>
        <v>0</v>
      </c>
      <c r="H47" s="116">
        <v>220870</v>
      </c>
      <c r="I47" s="278">
        <f t="shared" si="0"/>
        <v>-220870</v>
      </c>
    </row>
    <row r="48" spans="1:9" s="16" customFormat="1" ht="27" customHeight="1" thickBot="1" x14ac:dyDescent="0.2">
      <c r="A48" s="279" t="s">
        <v>500</v>
      </c>
      <c r="B48" s="280"/>
      <c r="C48" s="281"/>
      <c r="D48" s="282">
        <f>D47+D44+D39+D30+D15+D7</f>
        <v>3329676</v>
      </c>
      <c r="E48" s="282">
        <f>E47+E44+E39+E30+E15+E7</f>
        <v>8355202</v>
      </c>
      <c r="F48" s="282">
        <v>0</v>
      </c>
      <c r="G48" s="282">
        <f t="shared" si="1"/>
        <v>11684878</v>
      </c>
      <c r="H48" s="282">
        <f>H47+H44+H39+H30+H15+H7</f>
        <v>10776486</v>
      </c>
      <c r="I48" s="283">
        <f t="shared" si="0"/>
        <v>908392</v>
      </c>
    </row>
    <row r="49" spans="5:9" ht="24" customHeight="1" x14ac:dyDescent="0.15"/>
    <row r="50" spans="5:9" ht="24" customHeight="1" x14ac:dyDescent="0.15">
      <c r="E50" s="243"/>
      <c r="I50" s="122">
        <f>G48-H48</f>
        <v>908392</v>
      </c>
    </row>
    <row r="51" spans="5:9" ht="24" customHeight="1" x14ac:dyDescent="0.15"/>
    <row r="52" spans="5:9" ht="24" customHeight="1" x14ac:dyDescent="0.15"/>
    <row r="53" spans="5:9" ht="24" customHeight="1" x14ac:dyDescent="0.15"/>
    <row r="54" spans="5:9" ht="24" customHeight="1" x14ac:dyDescent="0.15"/>
    <row r="55" spans="5:9" ht="24" customHeight="1" x14ac:dyDescent="0.15"/>
    <row r="56" spans="5:9" ht="24" customHeight="1" x14ac:dyDescent="0.15"/>
    <row r="57" spans="5:9" ht="24" customHeight="1" x14ac:dyDescent="0.15"/>
  </sheetData>
  <mergeCells count="9">
    <mergeCell ref="A1:I1"/>
    <mergeCell ref="A2:I2"/>
    <mergeCell ref="A5:C5"/>
    <mergeCell ref="D5:D6"/>
    <mergeCell ref="E5:E6"/>
    <mergeCell ref="F5:F6"/>
    <mergeCell ref="G5:G6"/>
    <mergeCell ref="H5:H6"/>
    <mergeCell ref="I5:I6"/>
  </mergeCells>
  <phoneticPr fontId="1" type="noConversion"/>
  <printOptions horizontalCentered="1" gridLinesSet="0"/>
  <pageMargins left="0.47244094488188981" right="0.47244094488188981" top="0.62992125984251968" bottom="0.6692913385826772" header="0.39370078740157483" footer="0.39370078740157483"/>
  <pageSetup paperSize="9" scale="97" firstPageNumber="8" orientation="landscape" useFirstPageNumber="1" horizontalDpi="4294967292" verticalDpi="300" r:id="rId1"/>
  <headerFooter alignWithMargins="0">
    <oddFooter>&amp;C- &amp;P -</oddFooter>
  </headerFooter>
  <rowBreaks count="1" manualBreakCount="1">
    <brk id="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49"/>
  <sheetViews>
    <sheetView showGridLines="0" view="pageBreakPreview" zoomScale="85" zoomScaleNormal="85" zoomScaleSheetLayoutView="85" workbookViewId="0">
      <pane xSplit="2" ySplit="4" topLeftCell="C5" activePane="bottomRight" state="frozen"/>
      <selection activeCell="G48" sqref="G48"/>
      <selection pane="topRight" activeCell="G48" sqref="G48"/>
      <selection pane="bottomLeft" activeCell="G48" sqref="G48"/>
      <selection pane="bottomRight" activeCell="H3" sqref="H3:H4"/>
    </sheetView>
  </sheetViews>
  <sheetFormatPr defaultColWidth="10" defaultRowHeight="13.5" x14ac:dyDescent="0.15"/>
  <cols>
    <col min="1" max="1" width="15" style="85" customWidth="1"/>
    <col min="2" max="2" width="14.25" style="85" customWidth="1"/>
    <col min="3" max="3" width="16.5" style="86" customWidth="1"/>
    <col min="4" max="4" width="12.5" style="87" customWidth="1"/>
    <col min="5" max="5" width="13.625" style="87" customWidth="1"/>
    <col min="6" max="6" width="13.5" style="87" customWidth="1"/>
    <col min="7" max="7" width="12.5" style="87" customWidth="1"/>
    <col min="8" max="8" width="13.125" style="87" customWidth="1"/>
    <col min="9" max="9" width="11.625" style="87" customWidth="1"/>
    <col min="10" max="16384" width="10" style="1"/>
  </cols>
  <sheetData>
    <row r="1" spans="1:9" ht="24.75" customHeight="1" x14ac:dyDescent="0.15">
      <c r="A1" s="84" t="s">
        <v>711</v>
      </c>
    </row>
    <row r="2" spans="1:9" ht="24.75" customHeight="1" thickBot="1" x14ac:dyDescent="0.2">
      <c r="A2" s="88"/>
      <c r="B2" s="88"/>
      <c r="C2" s="89"/>
      <c r="D2" s="615"/>
      <c r="E2" s="615"/>
      <c r="F2" s="90"/>
      <c r="G2" s="90"/>
      <c r="H2" s="615"/>
      <c r="I2" s="91" t="s">
        <v>712</v>
      </c>
    </row>
    <row r="3" spans="1:9" ht="24.75" customHeight="1" x14ac:dyDescent="0.15">
      <c r="A3" s="683" t="s">
        <v>713</v>
      </c>
      <c r="B3" s="684"/>
      <c r="C3" s="684"/>
      <c r="D3" s="677" t="s">
        <v>714</v>
      </c>
      <c r="E3" s="677" t="s">
        <v>740</v>
      </c>
      <c r="F3" s="677" t="s">
        <v>715</v>
      </c>
      <c r="G3" s="677" t="s">
        <v>2040</v>
      </c>
      <c r="H3" s="677" t="s">
        <v>2047</v>
      </c>
      <c r="I3" s="679" t="s">
        <v>716</v>
      </c>
    </row>
    <row r="4" spans="1:9" ht="24.75" customHeight="1" thickBot="1" x14ac:dyDescent="0.2">
      <c r="A4" s="92" t="s">
        <v>717</v>
      </c>
      <c r="B4" s="83" t="s">
        <v>718</v>
      </c>
      <c r="C4" s="83" t="s">
        <v>719</v>
      </c>
      <c r="D4" s="678"/>
      <c r="E4" s="678"/>
      <c r="F4" s="678"/>
      <c r="G4" s="678"/>
      <c r="H4" s="678"/>
      <c r="I4" s="680"/>
    </row>
    <row r="5" spans="1:9" ht="24.75" customHeight="1" x14ac:dyDescent="0.15">
      <c r="A5" s="94" t="s">
        <v>720</v>
      </c>
      <c r="B5" s="95"/>
      <c r="C5" s="96"/>
      <c r="D5" s="97">
        <f>D6+D16</f>
        <v>0</v>
      </c>
      <c r="E5" s="97">
        <f>E6+E16</f>
        <v>4311872</v>
      </c>
      <c r="F5" s="97">
        <v>0</v>
      </c>
      <c r="G5" s="97">
        <f>D5+E5-F5</f>
        <v>4311872</v>
      </c>
      <c r="H5" s="97">
        <f>H6+H16</f>
        <v>3994365</v>
      </c>
      <c r="I5" s="284">
        <f>+G5-H5</f>
        <v>317507</v>
      </c>
    </row>
    <row r="6" spans="1:9" ht="24.75" customHeight="1" x14ac:dyDescent="0.15">
      <c r="A6" s="98"/>
      <c r="B6" s="99" t="s">
        <v>721</v>
      </c>
      <c r="C6" s="100"/>
      <c r="D6" s="101">
        <f>SUM(D7:D15)</f>
        <v>0</v>
      </c>
      <c r="E6" s="101">
        <f>SUM(E7:E15)</f>
        <v>2484978</v>
      </c>
      <c r="F6" s="101">
        <v>0</v>
      </c>
      <c r="G6" s="97">
        <f t="shared" ref="G6:G69" si="0">D6+E6-F6</f>
        <v>2484978</v>
      </c>
      <c r="H6" s="101">
        <f>SUM(H7:H15)</f>
        <v>2196972</v>
      </c>
      <c r="I6" s="284">
        <f t="shared" ref="I6:I70" si="1">+G6-H6</f>
        <v>288006</v>
      </c>
    </row>
    <row r="7" spans="1:9" ht="24.75" customHeight="1" x14ac:dyDescent="0.15">
      <c r="A7" s="98"/>
      <c r="B7" s="102"/>
      <c r="C7" s="103" t="s">
        <v>722</v>
      </c>
      <c r="D7" s="101">
        <v>0</v>
      </c>
      <c r="E7" s="101">
        <v>1051962</v>
      </c>
      <c r="F7" s="101">
        <v>0</v>
      </c>
      <c r="G7" s="97">
        <f t="shared" si="0"/>
        <v>1051962</v>
      </c>
      <c r="H7" s="101">
        <v>1018633</v>
      </c>
      <c r="I7" s="284">
        <f t="shared" si="1"/>
        <v>33329</v>
      </c>
    </row>
    <row r="8" spans="1:9" ht="24.75" customHeight="1" x14ac:dyDescent="0.15">
      <c r="A8" s="98"/>
      <c r="B8" s="102"/>
      <c r="C8" s="103" t="s">
        <v>723</v>
      </c>
      <c r="D8" s="101">
        <v>0</v>
      </c>
      <c r="E8" s="101">
        <v>367799</v>
      </c>
      <c r="F8" s="101">
        <v>0</v>
      </c>
      <c r="G8" s="97">
        <f t="shared" si="0"/>
        <v>367799</v>
      </c>
      <c r="H8" s="101">
        <v>383864</v>
      </c>
      <c r="I8" s="284">
        <f t="shared" si="1"/>
        <v>-16065</v>
      </c>
    </row>
    <row r="9" spans="1:9" ht="24.75" customHeight="1" x14ac:dyDescent="0.15">
      <c r="A9" s="98"/>
      <c r="B9" s="102"/>
      <c r="C9" s="103" t="s">
        <v>690</v>
      </c>
      <c r="D9" s="101">
        <v>0</v>
      </c>
      <c r="E9" s="101">
        <v>435054</v>
      </c>
      <c r="F9" s="101">
        <v>0</v>
      </c>
      <c r="G9" s="97">
        <f t="shared" si="0"/>
        <v>435054</v>
      </c>
      <c r="H9" s="101">
        <v>276673</v>
      </c>
      <c r="I9" s="284">
        <f t="shared" si="1"/>
        <v>158381</v>
      </c>
    </row>
    <row r="10" spans="1:9" ht="24.75" customHeight="1" x14ac:dyDescent="0.15">
      <c r="A10" s="98"/>
      <c r="B10" s="102"/>
      <c r="C10" s="103" t="s">
        <v>439</v>
      </c>
      <c r="D10" s="101">
        <v>0</v>
      </c>
      <c r="E10" s="101">
        <v>194890</v>
      </c>
      <c r="F10" s="101">
        <v>0</v>
      </c>
      <c r="G10" s="97">
        <f t="shared" si="0"/>
        <v>194890</v>
      </c>
      <c r="H10" s="101">
        <v>170624</v>
      </c>
      <c r="I10" s="284">
        <f t="shared" si="1"/>
        <v>24266</v>
      </c>
    </row>
    <row r="11" spans="1:9" ht="24.75" customHeight="1" x14ac:dyDescent="0.15">
      <c r="A11" s="98"/>
      <c r="B11" s="102"/>
      <c r="C11" s="103" t="s">
        <v>440</v>
      </c>
      <c r="D11" s="101">
        <v>0</v>
      </c>
      <c r="E11" s="101">
        <v>427273</v>
      </c>
      <c r="F11" s="101">
        <v>0</v>
      </c>
      <c r="G11" s="97">
        <f t="shared" si="0"/>
        <v>427273</v>
      </c>
      <c r="H11" s="101">
        <v>336790</v>
      </c>
      <c r="I11" s="284">
        <f t="shared" si="1"/>
        <v>90483</v>
      </c>
    </row>
    <row r="12" spans="1:9" ht="24.75" customHeight="1" x14ac:dyDescent="0.15">
      <c r="A12" s="98"/>
      <c r="B12" s="102"/>
      <c r="C12" s="103" t="s">
        <v>441</v>
      </c>
      <c r="D12" s="101">
        <v>0</v>
      </c>
      <c r="E12" s="101">
        <v>8000</v>
      </c>
      <c r="F12" s="101">
        <v>0</v>
      </c>
      <c r="G12" s="97">
        <f t="shared" si="0"/>
        <v>8000</v>
      </c>
      <c r="H12" s="101">
        <v>7500</v>
      </c>
      <c r="I12" s="284">
        <f t="shared" si="1"/>
        <v>500</v>
      </c>
    </row>
    <row r="13" spans="1:9" ht="24.75" customHeight="1" x14ac:dyDescent="0.15">
      <c r="A13" s="98"/>
      <c r="B13" s="102"/>
      <c r="C13" s="103" t="s">
        <v>442</v>
      </c>
      <c r="D13" s="101">
        <v>0</v>
      </c>
      <c r="E13" s="101">
        <v>0</v>
      </c>
      <c r="F13" s="101">
        <v>0</v>
      </c>
      <c r="G13" s="97">
        <f t="shared" si="0"/>
        <v>0</v>
      </c>
      <c r="H13" s="101">
        <v>2888</v>
      </c>
      <c r="I13" s="284">
        <f t="shared" si="1"/>
        <v>-2888</v>
      </c>
    </row>
    <row r="14" spans="1:9" ht="24.75" customHeight="1" x14ac:dyDescent="0.15">
      <c r="A14" s="98"/>
      <c r="B14" s="102"/>
      <c r="C14" s="103" t="s">
        <v>443</v>
      </c>
      <c r="D14" s="101">
        <v>0</v>
      </c>
      <c r="E14" s="101">
        <v>0</v>
      </c>
      <c r="F14" s="101">
        <v>0</v>
      </c>
      <c r="G14" s="97">
        <f t="shared" si="0"/>
        <v>0</v>
      </c>
      <c r="H14" s="101">
        <v>0</v>
      </c>
      <c r="I14" s="284">
        <f t="shared" si="1"/>
        <v>0</v>
      </c>
    </row>
    <row r="15" spans="1:9" ht="24.75" customHeight="1" x14ac:dyDescent="0.15">
      <c r="A15" s="98"/>
      <c r="B15" s="102"/>
      <c r="C15" s="103" t="s">
        <v>693</v>
      </c>
      <c r="D15" s="101">
        <v>0</v>
      </c>
      <c r="E15" s="101">
        <v>0</v>
      </c>
      <c r="F15" s="101">
        <v>0</v>
      </c>
      <c r="G15" s="97">
        <f t="shared" si="0"/>
        <v>0</v>
      </c>
      <c r="H15" s="101">
        <v>0</v>
      </c>
      <c r="I15" s="284">
        <f>+G15-H15</f>
        <v>0</v>
      </c>
    </row>
    <row r="16" spans="1:9" ht="24.75" customHeight="1" x14ac:dyDescent="0.15">
      <c r="A16" s="98"/>
      <c r="B16" s="99" t="s">
        <v>444</v>
      </c>
      <c r="C16" s="104"/>
      <c r="D16" s="101">
        <f>SUM(D17:D24)</f>
        <v>0</v>
      </c>
      <c r="E16" s="101">
        <f>SUM(E17:E24)</f>
        <v>1826894</v>
      </c>
      <c r="F16" s="101">
        <v>0</v>
      </c>
      <c r="G16" s="97">
        <f t="shared" si="0"/>
        <v>1826894</v>
      </c>
      <c r="H16" s="101">
        <f>SUM(H17:H24)</f>
        <v>1797393</v>
      </c>
      <c r="I16" s="284">
        <f t="shared" si="1"/>
        <v>29501</v>
      </c>
    </row>
    <row r="17" spans="1:9" ht="24.75" customHeight="1" x14ac:dyDescent="0.15">
      <c r="A17" s="98"/>
      <c r="B17" s="102"/>
      <c r="C17" s="103" t="s">
        <v>445</v>
      </c>
      <c r="D17" s="101">
        <v>0</v>
      </c>
      <c r="E17" s="101">
        <v>712862</v>
      </c>
      <c r="F17" s="101">
        <v>0</v>
      </c>
      <c r="G17" s="97">
        <f t="shared" si="0"/>
        <v>712862</v>
      </c>
      <c r="H17" s="101">
        <v>726269</v>
      </c>
      <c r="I17" s="284">
        <f t="shared" si="1"/>
        <v>-13407</v>
      </c>
    </row>
    <row r="18" spans="1:9" ht="24.75" customHeight="1" x14ac:dyDescent="0.15">
      <c r="A18" s="98"/>
      <c r="B18" s="102"/>
      <c r="C18" s="103" t="s">
        <v>446</v>
      </c>
      <c r="D18" s="101">
        <v>0</v>
      </c>
      <c r="E18" s="101">
        <v>351261</v>
      </c>
      <c r="F18" s="101">
        <v>0</v>
      </c>
      <c r="G18" s="97">
        <f t="shared" si="0"/>
        <v>351261</v>
      </c>
      <c r="H18" s="101">
        <v>373331</v>
      </c>
      <c r="I18" s="284">
        <f t="shared" si="1"/>
        <v>-22070</v>
      </c>
    </row>
    <row r="19" spans="1:9" ht="24.75" customHeight="1" x14ac:dyDescent="0.15">
      <c r="A19" s="98"/>
      <c r="B19" s="102"/>
      <c r="C19" s="103" t="s">
        <v>691</v>
      </c>
      <c r="D19" s="101">
        <v>0</v>
      </c>
      <c r="E19" s="101">
        <v>258441</v>
      </c>
      <c r="F19" s="101">
        <v>0</v>
      </c>
      <c r="G19" s="97">
        <f t="shared" si="0"/>
        <v>258441</v>
      </c>
      <c r="H19" s="101">
        <v>261177</v>
      </c>
      <c r="I19" s="284">
        <f t="shared" si="1"/>
        <v>-2736</v>
      </c>
    </row>
    <row r="20" spans="1:9" ht="24.75" customHeight="1" x14ac:dyDescent="0.15">
      <c r="A20" s="98"/>
      <c r="B20" s="102"/>
      <c r="C20" s="103" t="s">
        <v>447</v>
      </c>
      <c r="D20" s="101">
        <v>0</v>
      </c>
      <c r="E20" s="101">
        <v>165504</v>
      </c>
      <c r="F20" s="101">
        <v>0</v>
      </c>
      <c r="G20" s="97">
        <f t="shared" si="0"/>
        <v>165504</v>
      </c>
      <c r="H20" s="101">
        <v>164081</v>
      </c>
      <c r="I20" s="284">
        <f t="shared" si="1"/>
        <v>1423</v>
      </c>
    </row>
    <row r="21" spans="1:9" ht="24.75" customHeight="1" x14ac:dyDescent="0.15">
      <c r="A21" s="98"/>
      <c r="B21" s="102"/>
      <c r="C21" s="103" t="s">
        <v>448</v>
      </c>
      <c r="D21" s="101">
        <v>0</v>
      </c>
      <c r="E21" s="101">
        <v>304878</v>
      </c>
      <c r="F21" s="101">
        <v>0</v>
      </c>
      <c r="G21" s="97">
        <f t="shared" si="0"/>
        <v>304878</v>
      </c>
      <c r="H21" s="101">
        <v>245604</v>
      </c>
      <c r="I21" s="284">
        <f t="shared" si="1"/>
        <v>59274</v>
      </c>
    </row>
    <row r="22" spans="1:9" ht="24.75" customHeight="1" x14ac:dyDescent="0.15">
      <c r="A22" s="98"/>
      <c r="B22" s="102"/>
      <c r="C22" s="103" t="s">
        <v>449</v>
      </c>
      <c r="D22" s="101">
        <v>0</v>
      </c>
      <c r="E22" s="101">
        <v>6000</v>
      </c>
      <c r="F22" s="101">
        <v>0</v>
      </c>
      <c r="G22" s="97">
        <f t="shared" si="0"/>
        <v>6000</v>
      </c>
      <c r="H22" s="101">
        <v>8028</v>
      </c>
      <c r="I22" s="284">
        <f t="shared" si="1"/>
        <v>-2028</v>
      </c>
    </row>
    <row r="23" spans="1:9" ht="24.75" customHeight="1" x14ac:dyDescent="0.15">
      <c r="A23" s="98"/>
      <c r="B23" s="102"/>
      <c r="C23" s="103" t="s">
        <v>450</v>
      </c>
      <c r="D23" s="101">
        <v>0</v>
      </c>
      <c r="E23" s="101">
        <v>27948</v>
      </c>
      <c r="F23" s="101">
        <v>0</v>
      </c>
      <c r="G23" s="97">
        <f t="shared" si="0"/>
        <v>27948</v>
      </c>
      <c r="H23" s="101">
        <v>18903</v>
      </c>
      <c r="I23" s="284">
        <f t="shared" si="1"/>
        <v>9045</v>
      </c>
    </row>
    <row r="24" spans="1:9" ht="24.75" customHeight="1" x14ac:dyDescent="0.15">
      <c r="A24" s="98"/>
      <c r="B24" s="102"/>
      <c r="C24" s="103" t="s">
        <v>619</v>
      </c>
      <c r="D24" s="101">
        <v>0</v>
      </c>
      <c r="E24" s="101">
        <v>0</v>
      </c>
      <c r="F24" s="101">
        <v>0</v>
      </c>
      <c r="G24" s="97">
        <f t="shared" si="0"/>
        <v>0</v>
      </c>
      <c r="H24" s="101">
        <v>0</v>
      </c>
      <c r="I24" s="284">
        <f t="shared" si="1"/>
        <v>0</v>
      </c>
    </row>
    <row r="25" spans="1:9" ht="24.75" customHeight="1" x14ac:dyDescent="0.15">
      <c r="A25" s="105" t="s">
        <v>451</v>
      </c>
      <c r="B25" s="106"/>
      <c r="C25" s="104"/>
      <c r="D25" s="101">
        <f>D26+D34+D44</f>
        <v>350024</v>
      </c>
      <c r="E25" s="101">
        <f>E26+E34+E44</f>
        <v>2306016</v>
      </c>
      <c r="F25" s="101">
        <v>0</v>
      </c>
      <c r="G25" s="97">
        <f t="shared" si="0"/>
        <v>2656040</v>
      </c>
      <c r="H25" s="101">
        <f>H26+H34+H44</f>
        <v>2033413</v>
      </c>
      <c r="I25" s="284">
        <f t="shared" si="1"/>
        <v>622627</v>
      </c>
    </row>
    <row r="26" spans="1:9" ht="24.75" customHeight="1" x14ac:dyDescent="0.15">
      <c r="A26" s="98"/>
      <c r="B26" s="99" t="s">
        <v>452</v>
      </c>
      <c r="C26" s="104"/>
      <c r="D26" s="101">
        <f>SUM(D27:D33)</f>
        <v>0</v>
      </c>
      <c r="E26" s="101">
        <f>SUM(E27:E33)</f>
        <v>806062</v>
      </c>
      <c r="F26" s="101">
        <v>0</v>
      </c>
      <c r="G26" s="97">
        <f t="shared" si="0"/>
        <v>806062</v>
      </c>
      <c r="H26" s="101">
        <f>SUM(H27:H33)</f>
        <v>839270</v>
      </c>
      <c r="I26" s="284">
        <f t="shared" si="1"/>
        <v>-33208</v>
      </c>
    </row>
    <row r="27" spans="1:9" ht="24.75" customHeight="1" x14ac:dyDescent="0.15">
      <c r="A27" s="98"/>
      <c r="B27" s="102"/>
      <c r="C27" s="103" t="s">
        <v>453</v>
      </c>
      <c r="D27" s="101">
        <v>0</v>
      </c>
      <c r="E27" s="101">
        <v>111400</v>
      </c>
      <c r="F27" s="101">
        <v>0</v>
      </c>
      <c r="G27" s="97">
        <f t="shared" si="0"/>
        <v>111400</v>
      </c>
      <c r="H27" s="101">
        <v>185060</v>
      </c>
      <c r="I27" s="284">
        <f t="shared" si="1"/>
        <v>-73660</v>
      </c>
    </row>
    <row r="28" spans="1:9" ht="24.75" customHeight="1" x14ac:dyDescent="0.15">
      <c r="A28" s="98"/>
      <c r="B28" s="102"/>
      <c r="C28" s="103" t="s">
        <v>454</v>
      </c>
      <c r="D28" s="101">
        <v>0</v>
      </c>
      <c r="E28" s="101">
        <v>165907</v>
      </c>
      <c r="F28" s="101">
        <v>0</v>
      </c>
      <c r="G28" s="97">
        <f t="shared" si="0"/>
        <v>165907</v>
      </c>
      <c r="H28" s="101">
        <v>154037</v>
      </c>
      <c r="I28" s="284">
        <f t="shared" si="1"/>
        <v>11870</v>
      </c>
    </row>
    <row r="29" spans="1:9" ht="24.75" customHeight="1" x14ac:dyDescent="0.15">
      <c r="A29" s="98"/>
      <c r="B29" s="102"/>
      <c r="C29" s="103" t="s">
        <v>455</v>
      </c>
      <c r="D29" s="101">
        <v>0</v>
      </c>
      <c r="E29" s="101">
        <v>31400</v>
      </c>
      <c r="F29" s="101">
        <v>0</v>
      </c>
      <c r="G29" s="97">
        <f t="shared" si="0"/>
        <v>31400</v>
      </c>
      <c r="H29" s="101">
        <v>34400</v>
      </c>
      <c r="I29" s="284">
        <f t="shared" si="1"/>
        <v>-3000</v>
      </c>
    </row>
    <row r="30" spans="1:9" ht="24.75" customHeight="1" x14ac:dyDescent="0.15">
      <c r="A30" s="98"/>
      <c r="B30" s="102"/>
      <c r="C30" s="103" t="s">
        <v>456</v>
      </c>
      <c r="D30" s="101">
        <v>0</v>
      </c>
      <c r="E30" s="101">
        <v>287603</v>
      </c>
      <c r="F30" s="101">
        <v>0</v>
      </c>
      <c r="G30" s="97">
        <f t="shared" si="0"/>
        <v>287603</v>
      </c>
      <c r="H30" s="101">
        <v>269871</v>
      </c>
      <c r="I30" s="284">
        <f t="shared" si="1"/>
        <v>17732</v>
      </c>
    </row>
    <row r="31" spans="1:9" ht="24.75" customHeight="1" x14ac:dyDescent="0.15">
      <c r="A31" s="98"/>
      <c r="B31" s="102"/>
      <c r="C31" s="103" t="s">
        <v>457</v>
      </c>
      <c r="D31" s="101">
        <v>0</v>
      </c>
      <c r="E31" s="101">
        <v>23050</v>
      </c>
      <c r="F31" s="101">
        <v>0</v>
      </c>
      <c r="G31" s="97">
        <f t="shared" si="0"/>
        <v>23050</v>
      </c>
      <c r="H31" s="101">
        <v>15550</v>
      </c>
      <c r="I31" s="284">
        <f t="shared" si="1"/>
        <v>7500</v>
      </c>
    </row>
    <row r="32" spans="1:9" ht="24.75" customHeight="1" x14ac:dyDescent="0.15">
      <c r="A32" s="98"/>
      <c r="B32" s="102"/>
      <c r="C32" s="103" t="s">
        <v>458</v>
      </c>
      <c r="D32" s="101">
        <v>0</v>
      </c>
      <c r="E32" s="101">
        <v>141882</v>
      </c>
      <c r="F32" s="101">
        <v>0</v>
      </c>
      <c r="G32" s="97">
        <f t="shared" si="0"/>
        <v>141882</v>
      </c>
      <c r="H32" s="101">
        <v>148115</v>
      </c>
      <c r="I32" s="284">
        <f t="shared" si="1"/>
        <v>-6233</v>
      </c>
    </row>
    <row r="33" spans="1:9" ht="24.75" customHeight="1" x14ac:dyDescent="0.15">
      <c r="A33" s="98"/>
      <c r="B33" s="102"/>
      <c r="C33" s="103" t="s">
        <v>459</v>
      </c>
      <c r="D33" s="101">
        <v>0</v>
      </c>
      <c r="E33" s="101">
        <v>44820</v>
      </c>
      <c r="F33" s="101">
        <v>0</v>
      </c>
      <c r="G33" s="97">
        <f t="shared" si="0"/>
        <v>44820</v>
      </c>
      <c r="H33" s="101">
        <v>32237</v>
      </c>
      <c r="I33" s="284">
        <f t="shared" si="1"/>
        <v>12583</v>
      </c>
    </row>
    <row r="34" spans="1:9" ht="24.75" customHeight="1" x14ac:dyDescent="0.15">
      <c r="A34" s="98"/>
      <c r="B34" s="99" t="s">
        <v>460</v>
      </c>
      <c r="C34" s="104"/>
      <c r="D34" s="101">
        <f>SUM(D35:D43)</f>
        <v>347189</v>
      </c>
      <c r="E34" s="101">
        <f>SUM(E35:E43)</f>
        <v>478861</v>
      </c>
      <c r="F34" s="101">
        <v>0</v>
      </c>
      <c r="G34" s="97">
        <f t="shared" si="0"/>
        <v>826050</v>
      </c>
      <c r="H34" s="101">
        <f>SUM(H35:H43)</f>
        <v>734769</v>
      </c>
      <c r="I34" s="284">
        <f t="shared" si="1"/>
        <v>91281</v>
      </c>
    </row>
    <row r="35" spans="1:9" ht="24.75" customHeight="1" x14ac:dyDescent="0.15">
      <c r="A35" s="98"/>
      <c r="B35" s="102"/>
      <c r="C35" s="103" t="s">
        <v>461</v>
      </c>
      <c r="D35" s="101">
        <v>0</v>
      </c>
      <c r="E35" s="101">
        <v>45400</v>
      </c>
      <c r="F35" s="101">
        <v>0</v>
      </c>
      <c r="G35" s="97">
        <f t="shared" si="0"/>
        <v>45400</v>
      </c>
      <c r="H35" s="101">
        <v>49280</v>
      </c>
      <c r="I35" s="284">
        <f t="shared" si="1"/>
        <v>-3880</v>
      </c>
    </row>
    <row r="36" spans="1:9" ht="24.75" customHeight="1" x14ac:dyDescent="0.15">
      <c r="A36" s="98"/>
      <c r="B36" s="102"/>
      <c r="C36" s="103" t="s">
        <v>462</v>
      </c>
      <c r="D36" s="101">
        <v>0</v>
      </c>
      <c r="E36" s="101">
        <v>73735</v>
      </c>
      <c r="F36" s="101">
        <v>0</v>
      </c>
      <c r="G36" s="97">
        <f t="shared" si="0"/>
        <v>73735</v>
      </c>
      <c r="H36" s="101">
        <v>42265</v>
      </c>
      <c r="I36" s="284">
        <f t="shared" si="1"/>
        <v>31470</v>
      </c>
    </row>
    <row r="37" spans="1:9" ht="24.75" customHeight="1" x14ac:dyDescent="0.15">
      <c r="A37" s="98"/>
      <c r="B37" s="102"/>
      <c r="C37" s="103" t="s">
        <v>463</v>
      </c>
      <c r="D37" s="101">
        <v>0</v>
      </c>
      <c r="E37" s="101">
        <v>53874</v>
      </c>
      <c r="F37" s="101">
        <v>0</v>
      </c>
      <c r="G37" s="97">
        <f t="shared" si="0"/>
        <v>53874</v>
      </c>
      <c r="H37" s="101">
        <v>54563</v>
      </c>
      <c r="I37" s="284">
        <f t="shared" si="1"/>
        <v>-689</v>
      </c>
    </row>
    <row r="38" spans="1:9" ht="24.75" customHeight="1" x14ac:dyDescent="0.15">
      <c r="A38" s="98"/>
      <c r="B38" s="285"/>
      <c r="C38" s="103" t="s">
        <v>464</v>
      </c>
      <c r="D38" s="101">
        <v>0</v>
      </c>
      <c r="E38" s="101">
        <v>5830</v>
      </c>
      <c r="F38" s="101">
        <v>0</v>
      </c>
      <c r="G38" s="97">
        <f t="shared" si="0"/>
        <v>5830</v>
      </c>
      <c r="H38" s="101">
        <v>7318</v>
      </c>
      <c r="I38" s="284">
        <f t="shared" si="1"/>
        <v>-1488</v>
      </c>
    </row>
    <row r="39" spans="1:9" ht="24.75" customHeight="1" x14ac:dyDescent="0.15">
      <c r="A39" s="98"/>
      <c r="B39" s="102"/>
      <c r="C39" s="103" t="s">
        <v>465</v>
      </c>
      <c r="D39" s="101">
        <v>0</v>
      </c>
      <c r="E39" s="101">
        <v>68000</v>
      </c>
      <c r="F39" s="101">
        <v>0</v>
      </c>
      <c r="G39" s="97">
        <f t="shared" si="0"/>
        <v>68000</v>
      </c>
      <c r="H39" s="101">
        <v>68000</v>
      </c>
      <c r="I39" s="284">
        <f t="shared" si="1"/>
        <v>0</v>
      </c>
    </row>
    <row r="40" spans="1:9" ht="24.75" customHeight="1" x14ac:dyDescent="0.15">
      <c r="A40" s="98"/>
      <c r="B40" s="102"/>
      <c r="C40" s="103" t="s">
        <v>466</v>
      </c>
      <c r="D40" s="101">
        <v>342109</v>
      </c>
      <c r="E40" s="101">
        <v>139669</v>
      </c>
      <c r="F40" s="101">
        <v>0</v>
      </c>
      <c r="G40" s="97">
        <f t="shared" si="0"/>
        <v>481778</v>
      </c>
      <c r="H40" s="101">
        <v>419918</v>
      </c>
      <c r="I40" s="284">
        <f t="shared" si="1"/>
        <v>61860</v>
      </c>
    </row>
    <row r="41" spans="1:9" ht="24.75" customHeight="1" x14ac:dyDescent="0.15">
      <c r="A41" s="98"/>
      <c r="B41" s="102"/>
      <c r="C41" s="103" t="s">
        <v>467</v>
      </c>
      <c r="D41" s="101">
        <v>0</v>
      </c>
      <c r="E41" s="101">
        <v>65417</v>
      </c>
      <c r="F41" s="101">
        <v>0</v>
      </c>
      <c r="G41" s="97">
        <f t="shared" si="0"/>
        <v>65417</v>
      </c>
      <c r="H41" s="101">
        <v>68409</v>
      </c>
      <c r="I41" s="284">
        <f t="shared" si="1"/>
        <v>-2992</v>
      </c>
    </row>
    <row r="42" spans="1:9" ht="24.75" customHeight="1" x14ac:dyDescent="0.15">
      <c r="A42" s="98"/>
      <c r="B42" s="102"/>
      <c r="C42" s="103" t="s">
        <v>468</v>
      </c>
      <c r="D42" s="101">
        <v>0</v>
      </c>
      <c r="E42" s="101">
        <v>25496</v>
      </c>
      <c r="F42" s="101">
        <v>0</v>
      </c>
      <c r="G42" s="97">
        <f t="shared" si="0"/>
        <v>25496</v>
      </c>
      <c r="H42" s="101">
        <v>22316</v>
      </c>
      <c r="I42" s="284">
        <f t="shared" si="1"/>
        <v>3180</v>
      </c>
    </row>
    <row r="43" spans="1:9" ht="24.75" customHeight="1" x14ac:dyDescent="0.15">
      <c r="A43" s="98"/>
      <c r="B43" s="102"/>
      <c r="C43" s="103" t="s">
        <v>469</v>
      </c>
      <c r="D43" s="101">
        <v>5080</v>
      </c>
      <c r="E43" s="101">
        <v>1440</v>
      </c>
      <c r="F43" s="101">
        <v>0</v>
      </c>
      <c r="G43" s="97">
        <f t="shared" si="0"/>
        <v>6520</v>
      </c>
      <c r="H43" s="101">
        <v>2700</v>
      </c>
      <c r="I43" s="284">
        <f t="shared" si="1"/>
        <v>3820</v>
      </c>
    </row>
    <row r="44" spans="1:9" ht="24.75" customHeight="1" x14ac:dyDescent="0.15">
      <c r="A44" s="98"/>
      <c r="B44" s="99" t="s">
        <v>470</v>
      </c>
      <c r="C44" s="104"/>
      <c r="D44" s="101">
        <f>SUM(D45:D53)</f>
        <v>2835</v>
      </c>
      <c r="E44" s="101">
        <f>SUM(E45:E53)</f>
        <v>1021093</v>
      </c>
      <c r="F44" s="101">
        <v>0</v>
      </c>
      <c r="G44" s="97">
        <f t="shared" si="0"/>
        <v>1023928</v>
      </c>
      <c r="H44" s="101">
        <f>SUM(H45:H53)</f>
        <v>459374</v>
      </c>
      <c r="I44" s="284">
        <f t="shared" si="1"/>
        <v>564554</v>
      </c>
    </row>
    <row r="45" spans="1:9" ht="24.75" customHeight="1" x14ac:dyDescent="0.15">
      <c r="A45" s="98"/>
      <c r="B45" s="102"/>
      <c r="C45" s="103" t="s">
        <v>471</v>
      </c>
      <c r="D45" s="101">
        <v>0</v>
      </c>
      <c r="E45" s="101">
        <v>43252</v>
      </c>
      <c r="F45" s="101">
        <v>0</v>
      </c>
      <c r="G45" s="97">
        <f t="shared" si="0"/>
        <v>43252</v>
      </c>
      <c r="H45" s="101">
        <v>44558</v>
      </c>
      <c r="I45" s="284">
        <f t="shared" si="1"/>
        <v>-1306</v>
      </c>
    </row>
    <row r="46" spans="1:9" ht="24.75" customHeight="1" x14ac:dyDescent="0.15">
      <c r="A46" s="98"/>
      <c r="B46" s="102"/>
      <c r="C46" s="103" t="s">
        <v>472</v>
      </c>
      <c r="D46" s="101">
        <v>0</v>
      </c>
      <c r="E46" s="101">
        <v>18500</v>
      </c>
      <c r="F46" s="101">
        <v>0</v>
      </c>
      <c r="G46" s="97">
        <f t="shared" si="0"/>
        <v>18500</v>
      </c>
      <c r="H46" s="101">
        <v>9100</v>
      </c>
      <c r="I46" s="284">
        <f t="shared" si="1"/>
        <v>9400</v>
      </c>
    </row>
    <row r="47" spans="1:9" ht="24.75" customHeight="1" x14ac:dyDescent="0.15">
      <c r="A47" s="98"/>
      <c r="B47" s="102"/>
      <c r="C47" s="103" t="s">
        <v>473</v>
      </c>
      <c r="D47" s="101">
        <v>2835</v>
      </c>
      <c r="E47" s="101">
        <v>0</v>
      </c>
      <c r="F47" s="101">
        <v>0</v>
      </c>
      <c r="G47" s="97">
        <f t="shared" si="0"/>
        <v>2835</v>
      </c>
      <c r="H47" s="101">
        <v>4000</v>
      </c>
      <c r="I47" s="284">
        <f t="shared" si="1"/>
        <v>-1165</v>
      </c>
    </row>
    <row r="48" spans="1:9" ht="24.75" customHeight="1" x14ac:dyDescent="0.15">
      <c r="A48" s="98"/>
      <c r="B48" s="102"/>
      <c r="C48" s="103" t="s">
        <v>474</v>
      </c>
      <c r="D48" s="101">
        <v>0</v>
      </c>
      <c r="E48" s="101">
        <v>36750</v>
      </c>
      <c r="F48" s="101">
        <v>0</v>
      </c>
      <c r="G48" s="97">
        <f t="shared" si="0"/>
        <v>36750</v>
      </c>
      <c r="H48" s="101">
        <v>33438</v>
      </c>
      <c r="I48" s="284">
        <f t="shared" si="1"/>
        <v>3312</v>
      </c>
    </row>
    <row r="49" spans="1:9" ht="24.75" customHeight="1" x14ac:dyDescent="0.15">
      <c r="A49" s="98"/>
      <c r="B49" s="102"/>
      <c r="C49" s="103" t="s">
        <v>475</v>
      </c>
      <c r="D49" s="101">
        <v>0</v>
      </c>
      <c r="E49" s="101">
        <v>129700</v>
      </c>
      <c r="F49" s="101">
        <v>0</v>
      </c>
      <c r="G49" s="97">
        <f t="shared" si="0"/>
        <v>129700</v>
      </c>
      <c r="H49" s="101">
        <v>174438</v>
      </c>
      <c r="I49" s="284">
        <f t="shared" si="1"/>
        <v>-44738</v>
      </c>
    </row>
    <row r="50" spans="1:9" ht="24.75" customHeight="1" x14ac:dyDescent="0.15">
      <c r="A50" s="98"/>
      <c r="B50" s="102"/>
      <c r="C50" s="103" t="s">
        <v>476</v>
      </c>
      <c r="D50" s="101">
        <v>0</v>
      </c>
      <c r="E50" s="101">
        <v>1400</v>
      </c>
      <c r="F50" s="101">
        <v>0</v>
      </c>
      <c r="G50" s="97">
        <f t="shared" si="0"/>
        <v>1400</v>
      </c>
      <c r="H50" s="101">
        <v>1400</v>
      </c>
      <c r="I50" s="284">
        <f t="shared" si="1"/>
        <v>0</v>
      </c>
    </row>
    <row r="51" spans="1:9" ht="24.75" customHeight="1" x14ac:dyDescent="0.15">
      <c r="A51" s="98"/>
      <c r="B51" s="102"/>
      <c r="C51" s="103" t="s">
        <v>477</v>
      </c>
      <c r="D51" s="101">
        <v>0</v>
      </c>
      <c r="E51" s="101">
        <v>32260</v>
      </c>
      <c r="F51" s="101">
        <v>0</v>
      </c>
      <c r="G51" s="97">
        <f t="shared" si="0"/>
        <v>32260</v>
      </c>
      <c r="H51" s="101">
        <v>39110</v>
      </c>
      <c r="I51" s="284">
        <f t="shared" si="1"/>
        <v>-6850</v>
      </c>
    </row>
    <row r="52" spans="1:9" ht="24.75" customHeight="1" x14ac:dyDescent="0.15">
      <c r="A52" s="98"/>
      <c r="B52" s="102"/>
      <c r="C52" s="103" t="s">
        <v>478</v>
      </c>
      <c r="D52" s="101">
        <v>0</v>
      </c>
      <c r="E52" s="101">
        <v>10874</v>
      </c>
      <c r="F52" s="101">
        <v>0</v>
      </c>
      <c r="G52" s="97">
        <f t="shared" si="0"/>
        <v>10874</v>
      </c>
      <c r="H52" s="101">
        <v>3524</v>
      </c>
      <c r="I52" s="284">
        <f t="shared" si="1"/>
        <v>7350</v>
      </c>
    </row>
    <row r="53" spans="1:9" ht="24.75" customHeight="1" x14ac:dyDescent="0.15">
      <c r="A53" s="98"/>
      <c r="B53" s="102"/>
      <c r="C53" s="103" t="s">
        <v>479</v>
      </c>
      <c r="D53" s="101">
        <v>0</v>
      </c>
      <c r="E53" s="101">
        <v>748357</v>
      </c>
      <c r="F53" s="101">
        <v>0</v>
      </c>
      <c r="G53" s="97">
        <f t="shared" si="0"/>
        <v>748357</v>
      </c>
      <c r="H53" s="101">
        <v>149806</v>
      </c>
      <c r="I53" s="284">
        <f t="shared" si="1"/>
        <v>598551</v>
      </c>
    </row>
    <row r="54" spans="1:9" ht="24.75" customHeight="1" x14ac:dyDescent="0.15">
      <c r="A54" s="105" t="s">
        <v>480</v>
      </c>
      <c r="B54" s="106"/>
      <c r="C54" s="104"/>
      <c r="D54" s="101">
        <f>D55+D58+D65</f>
        <v>2979652</v>
      </c>
      <c r="E54" s="101">
        <f>E55+E58+E65</f>
        <v>1369933</v>
      </c>
      <c r="F54" s="101">
        <v>0</v>
      </c>
      <c r="G54" s="97">
        <f t="shared" si="0"/>
        <v>4349585</v>
      </c>
      <c r="H54" s="101">
        <f>H55+H58+H65</f>
        <v>4199254</v>
      </c>
      <c r="I54" s="284">
        <f t="shared" si="1"/>
        <v>150331</v>
      </c>
    </row>
    <row r="55" spans="1:9" ht="24.75" customHeight="1" x14ac:dyDescent="0.15">
      <c r="A55" s="98"/>
      <c r="B55" s="99" t="s">
        <v>481</v>
      </c>
      <c r="C55" s="104"/>
      <c r="D55" s="101">
        <f>SUM(D56:D57)</f>
        <v>35950</v>
      </c>
      <c r="E55" s="101">
        <f>SUM(E56:E57)</f>
        <v>95463</v>
      </c>
      <c r="F55" s="101">
        <v>0</v>
      </c>
      <c r="G55" s="97">
        <f t="shared" si="0"/>
        <v>131413</v>
      </c>
      <c r="H55" s="101">
        <f>SUM(H56:H57)</f>
        <v>159230</v>
      </c>
      <c r="I55" s="284">
        <f t="shared" si="1"/>
        <v>-27817</v>
      </c>
    </row>
    <row r="56" spans="1:9" ht="24.75" customHeight="1" x14ac:dyDescent="0.15">
      <c r="A56" s="98"/>
      <c r="B56" s="102"/>
      <c r="C56" s="103" t="s">
        <v>482</v>
      </c>
      <c r="D56" s="101">
        <v>25000</v>
      </c>
      <c r="E56" s="101">
        <v>93000</v>
      </c>
      <c r="F56" s="101">
        <v>0</v>
      </c>
      <c r="G56" s="97">
        <f t="shared" si="0"/>
        <v>118000</v>
      </c>
      <c r="H56" s="101">
        <v>140000</v>
      </c>
      <c r="I56" s="284">
        <f t="shared" si="1"/>
        <v>-22000</v>
      </c>
    </row>
    <row r="57" spans="1:9" ht="24" x14ac:dyDescent="0.15">
      <c r="A57" s="98"/>
      <c r="B57" s="102"/>
      <c r="C57" s="103" t="s">
        <v>483</v>
      </c>
      <c r="D57" s="101">
        <v>10950</v>
      </c>
      <c r="E57" s="101">
        <v>2463</v>
      </c>
      <c r="F57" s="101">
        <v>0</v>
      </c>
      <c r="G57" s="97">
        <f t="shared" si="0"/>
        <v>13413</v>
      </c>
      <c r="H57" s="101">
        <v>19230</v>
      </c>
      <c r="I57" s="284">
        <f t="shared" si="1"/>
        <v>-5817</v>
      </c>
    </row>
    <row r="58" spans="1:9" ht="24.75" customHeight="1" x14ac:dyDescent="0.15">
      <c r="A58" s="98"/>
      <c r="B58" s="99" t="s">
        <v>484</v>
      </c>
      <c r="C58" s="104"/>
      <c r="D58" s="101">
        <f>SUM(D59:D64)</f>
        <v>2943702</v>
      </c>
      <c r="E58" s="101">
        <f>SUM(E59:E64)</f>
        <v>1194658</v>
      </c>
      <c r="F58" s="101">
        <v>0</v>
      </c>
      <c r="G58" s="97">
        <f t="shared" si="0"/>
        <v>4138360</v>
      </c>
      <c r="H58" s="101">
        <f>SUM(H59:H64)</f>
        <v>3965961</v>
      </c>
      <c r="I58" s="284">
        <f t="shared" si="1"/>
        <v>172399</v>
      </c>
    </row>
    <row r="59" spans="1:9" ht="24.75" customHeight="1" x14ac:dyDescent="0.15">
      <c r="A59" s="98"/>
      <c r="B59" s="102"/>
      <c r="C59" s="103" t="s">
        <v>612</v>
      </c>
      <c r="D59" s="101">
        <v>0</v>
      </c>
      <c r="E59" s="101">
        <v>902312</v>
      </c>
      <c r="F59" s="101">
        <v>0</v>
      </c>
      <c r="G59" s="97">
        <f t="shared" si="0"/>
        <v>902312</v>
      </c>
      <c r="H59" s="101">
        <v>887345</v>
      </c>
      <c r="I59" s="284">
        <f t="shared" si="1"/>
        <v>14967</v>
      </c>
    </row>
    <row r="60" spans="1:9" ht="24.75" customHeight="1" x14ac:dyDescent="0.15">
      <c r="A60" s="98"/>
      <c r="B60" s="102"/>
      <c r="C60" s="103" t="s">
        <v>613</v>
      </c>
      <c r="D60" s="101">
        <v>2776493</v>
      </c>
      <c r="E60" s="101">
        <v>291386</v>
      </c>
      <c r="F60" s="101">
        <v>0</v>
      </c>
      <c r="G60" s="97">
        <f t="shared" si="0"/>
        <v>3067879</v>
      </c>
      <c r="H60" s="101">
        <v>2924141</v>
      </c>
      <c r="I60" s="284">
        <f t="shared" si="1"/>
        <v>143738</v>
      </c>
    </row>
    <row r="61" spans="1:9" ht="24.75" customHeight="1" x14ac:dyDescent="0.15">
      <c r="A61" s="98"/>
      <c r="B61" s="102"/>
      <c r="C61" s="103" t="s">
        <v>485</v>
      </c>
      <c r="D61" s="101">
        <v>1000</v>
      </c>
      <c r="E61" s="101">
        <v>0</v>
      </c>
      <c r="F61" s="101">
        <v>0</v>
      </c>
      <c r="G61" s="97">
        <f t="shared" si="0"/>
        <v>1000</v>
      </c>
      <c r="H61" s="101">
        <v>1000</v>
      </c>
      <c r="I61" s="284">
        <f t="shared" si="1"/>
        <v>0</v>
      </c>
    </row>
    <row r="62" spans="1:9" ht="24.75" customHeight="1" x14ac:dyDescent="0.15">
      <c r="A62" s="98"/>
      <c r="B62" s="102"/>
      <c r="C62" s="103" t="s">
        <v>569</v>
      </c>
      <c r="D62" s="101">
        <v>0</v>
      </c>
      <c r="E62" s="101">
        <v>960</v>
      </c>
      <c r="F62" s="101">
        <v>0</v>
      </c>
      <c r="G62" s="97">
        <f t="shared" si="0"/>
        <v>960</v>
      </c>
      <c r="H62" s="101">
        <v>960</v>
      </c>
      <c r="I62" s="284">
        <f t="shared" si="1"/>
        <v>0</v>
      </c>
    </row>
    <row r="63" spans="1:9" ht="24.75" customHeight="1" x14ac:dyDescent="0.15">
      <c r="A63" s="98"/>
      <c r="B63" s="102"/>
      <c r="C63" s="103" t="s">
        <v>486</v>
      </c>
      <c r="D63" s="101">
        <v>166209</v>
      </c>
      <c r="E63" s="101">
        <v>0</v>
      </c>
      <c r="F63" s="101">
        <v>0</v>
      </c>
      <c r="G63" s="97">
        <f t="shared" si="0"/>
        <v>166209</v>
      </c>
      <c r="H63" s="101">
        <v>152515</v>
      </c>
      <c r="I63" s="284">
        <f t="shared" si="1"/>
        <v>13694</v>
      </c>
    </row>
    <row r="64" spans="1:9" ht="24.75" customHeight="1" x14ac:dyDescent="0.15">
      <c r="A64" s="98"/>
      <c r="B64" s="102"/>
      <c r="C64" s="103" t="s">
        <v>487</v>
      </c>
      <c r="D64" s="101">
        <v>0</v>
      </c>
      <c r="E64" s="101">
        <v>0</v>
      </c>
      <c r="F64" s="101">
        <v>0</v>
      </c>
      <c r="G64" s="97">
        <f t="shared" si="0"/>
        <v>0</v>
      </c>
      <c r="H64" s="101">
        <v>0</v>
      </c>
      <c r="I64" s="284">
        <f t="shared" si="1"/>
        <v>0</v>
      </c>
    </row>
    <row r="65" spans="1:9" ht="24.75" customHeight="1" x14ac:dyDescent="0.15">
      <c r="A65" s="98"/>
      <c r="B65" s="99" t="s">
        <v>488</v>
      </c>
      <c r="C65" s="104"/>
      <c r="D65" s="101">
        <f>SUM(D66)</f>
        <v>0</v>
      </c>
      <c r="E65" s="101">
        <f>SUM(E66)</f>
        <v>79812</v>
      </c>
      <c r="F65" s="101">
        <v>0</v>
      </c>
      <c r="G65" s="97">
        <f t="shared" si="0"/>
        <v>79812</v>
      </c>
      <c r="H65" s="101">
        <f>SUM(H66)</f>
        <v>74063</v>
      </c>
      <c r="I65" s="284">
        <f t="shared" si="1"/>
        <v>5749</v>
      </c>
    </row>
    <row r="66" spans="1:9" ht="24.75" customHeight="1" x14ac:dyDescent="0.15">
      <c r="A66" s="98"/>
      <c r="B66" s="102"/>
      <c r="C66" s="103" t="s">
        <v>489</v>
      </c>
      <c r="D66" s="101">
        <v>0</v>
      </c>
      <c r="E66" s="101">
        <v>79812</v>
      </c>
      <c r="F66" s="101">
        <v>0</v>
      </c>
      <c r="G66" s="97">
        <f t="shared" si="0"/>
        <v>79812</v>
      </c>
      <c r="H66" s="101">
        <v>74063</v>
      </c>
      <c r="I66" s="284">
        <f t="shared" si="1"/>
        <v>5749</v>
      </c>
    </row>
    <row r="67" spans="1:9" ht="24.75" customHeight="1" x14ac:dyDescent="0.15">
      <c r="A67" s="105" t="s">
        <v>490</v>
      </c>
      <c r="B67" s="106"/>
      <c r="C67" s="103"/>
      <c r="D67" s="101">
        <f>D68</f>
        <v>0</v>
      </c>
      <c r="E67" s="101">
        <f>E68</f>
        <v>1000</v>
      </c>
      <c r="F67" s="107">
        <v>0</v>
      </c>
      <c r="G67" s="97">
        <f t="shared" si="0"/>
        <v>1000</v>
      </c>
      <c r="H67" s="101">
        <f>H68</f>
        <v>4600</v>
      </c>
      <c r="I67" s="284">
        <f t="shared" si="1"/>
        <v>-3600</v>
      </c>
    </row>
    <row r="68" spans="1:9" ht="24.75" customHeight="1" x14ac:dyDescent="0.15">
      <c r="A68" s="98"/>
      <c r="B68" s="99" t="s">
        <v>491</v>
      </c>
      <c r="C68" s="103"/>
      <c r="D68" s="101">
        <f>SUM(D69)</f>
        <v>0</v>
      </c>
      <c r="E68" s="101">
        <f>SUM(E69)</f>
        <v>1000</v>
      </c>
      <c r="F68" s="107">
        <v>0</v>
      </c>
      <c r="G68" s="97">
        <f t="shared" si="0"/>
        <v>1000</v>
      </c>
      <c r="H68" s="101">
        <f>SUM(H69)</f>
        <v>4600</v>
      </c>
      <c r="I68" s="284">
        <f t="shared" si="1"/>
        <v>-3600</v>
      </c>
    </row>
    <row r="69" spans="1:9" ht="24.75" customHeight="1" x14ac:dyDescent="0.15">
      <c r="A69" s="98"/>
      <c r="B69" s="102"/>
      <c r="C69" s="103" t="s">
        <v>492</v>
      </c>
      <c r="D69" s="101">
        <v>0</v>
      </c>
      <c r="E69" s="101">
        <v>1000</v>
      </c>
      <c r="F69" s="107">
        <v>0</v>
      </c>
      <c r="G69" s="97">
        <f t="shared" si="0"/>
        <v>1000</v>
      </c>
      <c r="H69" s="101">
        <v>4600</v>
      </c>
      <c r="I69" s="284">
        <f t="shared" si="1"/>
        <v>-3600</v>
      </c>
    </row>
    <row r="70" spans="1:9" ht="24.75" customHeight="1" x14ac:dyDescent="0.15">
      <c r="A70" s="105" t="s">
        <v>652</v>
      </c>
      <c r="B70" s="106"/>
      <c r="C70" s="103"/>
      <c r="D70" s="101">
        <f>D71</f>
        <v>0</v>
      </c>
      <c r="E70" s="101">
        <f>E71</f>
        <v>0</v>
      </c>
      <c r="F70" s="107">
        <v>0</v>
      </c>
      <c r="G70" s="97">
        <f t="shared" ref="G70:G105" si="2">D70+E70-F70</f>
        <v>0</v>
      </c>
      <c r="H70" s="101">
        <f>H71</f>
        <v>0</v>
      </c>
      <c r="I70" s="284">
        <f t="shared" si="1"/>
        <v>0</v>
      </c>
    </row>
    <row r="71" spans="1:9" ht="24.75" customHeight="1" x14ac:dyDescent="0.15">
      <c r="A71" s="98"/>
      <c r="B71" s="99" t="s">
        <v>653</v>
      </c>
      <c r="C71" s="103"/>
      <c r="D71" s="101">
        <f>SUM(D72:D73)</f>
        <v>0</v>
      </c>
      <c r="E71" s="101">
        <f>SUM(E72:E73)</f>
        <v>0</v>
      </c>
      <c r="F71" s="107">
        <v>0</v>
      </c>
      <c r="G71" s="97">
        <f t="shared" si="2"/>
        <v>0</v>
      </c>
      <c r="H71" s="101">
        <f>SUM(H72:H73)</f>
        <v>0</v>
      </c>
      <c r="I71" s="284">
        <f t="shared" ref="I71:I105" si="3">+G71-H71</f>
        <v>0</v>
      </c>
    </row>
    <row r="72" spans="1:9" ht="24.75" customHeight="1" x14ac:dyDescent="0.15">
      <c r="A72" s="98"/>
      <c r="B72" s="102"/>
      <c r="C72" s="103" t="s">
        <v>724</v>
      </c>
      <c r="D72" s="101">
        <v>0</v>
      </c>
      <c r="E72" s="101">
        <v>0</v>
      </c>
      <c r="F72" s="107">
        <v>0</v>
      </c>
      <c r="G72" s="97">
        <f t="shared" si="2"/>
        <v>0</v>
      </c>
      <c r="H72" s="101">
        <v>0</v>
      </c>
      <c r="I72" s="284">
        <f t="shared" si="3"/>
        <v>0</v>
      </c>
    </row>
    <row r="73" spans="1:9" ht="24.75" customHeight="1" x14ac:dyDescent="0.15">
      <c r="A73" s="98"/>
      <c r="B73" s="102"/>
      <c r="C73" s="103" t="s">
        <v>725</v>
      </c>
      <c r="D73" s="101">
        <v>0</v>
      </c>
      <c r="E73" s="101">
        <v>0</v>
      </c>
      <c r="F73" s="107">
        <v>0</v>
      </c>
      <c r="G73" s="97">
        <f t="shared" si="2"/>
        <v>0</v>
      </c>
      <c r="H73" s="101">
        <v>0</v>
      </c>
      <c r="I73" s="284">
        <f t="shared" si="3"/>
        <v>0</v>
      </c>
    </row>
    <row r="74" spans="1:9" ht="24.75" customHeight="1" x14ac:dyDescent="0.15">
      <c r="A74" s="105" t="s">
        <v>394</v>
      </c>
      <c r="B74" s="106"/>
      <c r="C74" s="103"/>
      <c r="D74" s="101">
        <f>D75</f>
        <v>0</v>
      </c>
      <c r="E74" s="101">
        <f>E75</f>
        <v>100000</v>
      </c>
      <c r="F74" s="101">
        <v>0</v>
      </c>
      <c r="G74" s="97">
        <f t="shared" si="2"/>
        <v>100000</v>
      </c>
      <c r="H74" s="101">
        <f>H75</f>
        <v>5704</v>
      </c>
      <c r="I74" s="284">
        <f t="shared" si="3"/>
        <v>94296</v>
      </c>
    </row>
    <row r="75" spans="1:9" ht="24.75" customHeight="1" x14ac:dyDescent="0.15">
      <c r="A75" s="98"/>
      <c r="B75" s="99" t="s">
        <v>395</v>
      </c>
      <c r="C75" s="103"/>
      <c r="D75" s="101">
        <f>SUM(D76)</f>
        <v>0</v>
      </c>
      <c r="E75" s="101">
        <f>SUM(E76)</f>
        <v>100000</v>
      </c>
      <c r="F75" s="101">
        <v>0</v>
      </c>
      <c r="G75" s="97">
        <f t="shared" si="2"/>
        <v>100000</v>
      </c>
      <c r="H75" s="101">
        <f>SUM(H76)</f>
        <v>5704</v>
      </c>
      <c r="I75" s="284">
        <f t="shared" si="3"/>
        <v>94296</v>
      </c>
    </row>
    <row r="76" spans="1:9" ht="24.75" customHeight="1" x14ac:dyDescent="0.15">
      <c r="A76" s="98"/>
      <c r="B76" s="102"/>
      <c r="C76" s="103" t="s">
        <v>396</v>
      </c>
      <c r="D76" s="101">
        <v>0</v>
      </c>
      <c r="E76" s="101">
        <v>100000</v>
      </c>
      <c r="F76" s="101">
        <v>0</v>
      </c>
      <c r="G76" s="97">
        <f t="shared" si="2"/>
        <v>100000</v>
      </c>
      <c r="H76" s="101">
        <v>5704</v>
      </c>
      <c r="I76" s="284">
        <f t="shared" si="3"/>
        <v>94296</v>
      </c>
    </row>
    <row r="77" spans="1:9" ht="24.75" customHeight="1" x14ac:dyDescent="0.15">
      <c r="A77" s="108" t="s">
        <v>374</v>
      </c>
      <c r="B77" s="106"/>
      <c r="C77" s="103"/>
      <c r="D77" s="101">
        <f>D80+D83+D85+D90</f>
        <v>0</v>
      </c>
      <c r="E77" s="101">
        <f>E80+E83+E85+E90</f>
        <v>70530</v>
      </c>
      <c r="F77" s="101">
        <v>0</v>
      </c>
      <c r="G77" s="97">
        <f>D77+E77-F77</f>
        <v>70530</v>
      </c>
      <c r="H77" s="101">
        <f>H78+H80+H83+H85+H90</f>
        <v>121350</v>
      </c>
      <c r="I77" s="284">
        <f t="shared" si="3"/>
        <v>-50820</v>
      </c>
    </row>
    <row r="78" spans="1:9" ht="38.25" customHeight="1" x14ac:dyDescent="0.15">
      <c r="A78" s="109"/>
      <c r="B78" s="99" t="s">
        <v>2041</v>
      </c>
      <c r="C78" s="103"/>
      <c r="D78" s="101">
        <f>SUM(D79:D80)</f>
        <v>0</v>
      </c>
      <c r="E78" s="101">
        <f>SUM(E79:E80)</f>
        <v>0</v>
      </c>
      <c r="F78" s="101">
        <v>0</v>
      </c>
      <c r="G78" s="97">
        <f t="shared" ref="G78:G79" si="4">D78+E78-F78</f>
        <v>0</v>
      </c>
      <c r="H78" s="664">
        <f>SUM(H79)</f>
        <v>29000</v>
      </c>
      <c r="I78" s="284">
        <f t="shared" ref="I78:I79" si="5">+G78-H78</f>
        <v>-29000</v>
      </c>
    </row>
    <row r="79" spans="1:9" ht="24.75" customHeight="1" x14ac:dyDescent="0.15">
      <c r="A79" s="98"/>
      <c r="B79" s="110"/>
      <c r="C79" s="103" t="s">
        <v>2042</v>
      </c>
      <c r="D79" s="101">
        <v>0</v>
      </c>
      <c r="E79" s="101">
        <v>0</v>
      </c>
      <c r="F79" s="101">
        <v>0</v>
      </c>
      <c r="G79" s="97">
        <f t="shared" si="4"/>
        <v>0</v>
      </c>
      <c r="H79" s="665">
        <v>29000</v>
      </c>
      <c r="I79" s="284">
        <f t="shared" si="5"/>
        <v>-29000</v>
      </c>
    </row>
    <row r="80" spans="1:9" ht="38.25" customHeight="1" x14ac:dyDescent="0.15">
      <c r="A80" s="663"/>
      <c r="B80" s="99" t="s">
        <v>287</v>
      </c>
      <c r="C80" s="103"/>
      <c r="D80" s="101">
        <f>SUM(D81:D82)</f>
        <v>0</v>
      </c>
      <c r="E80" s="101">
        <f>SUM(E81:E82)</f>
        <v>0</v>
      </c>
      <c r="F80" s="101">
        <v>0</v>
      </c>
      <c r="G80" s="97">
        <f t="shared" si="2"/>
        <v>0</v>
      </c>
      <c r="H80" s="664">
        <f>SUM(H81:H82)</f>
        <v>2000</v>
      </c>
      <c r="I80" s="284">
        <f t="shared" si="3"/>
        <v>-2000</v>
      </c>
    </row>
    <row r="81" spans="1:9" ht="24.75" customHeight="1" x14ac:dyDescent="0.15">
      <c r="A81" s="98"/>
      <c r="B81" s="110"/>
      <c r="C81" s="103" t="s">
        <v>741</v>
      </c>
      <c r="D81" s="101">
        <v>0</v>
      </c>
      <c r="E81" s="101">
        <v>0</v>
      </c>
      <c r="F81" s="101">
        <v>0</v>
      </c>
      <c r="G81" s="97">
        <f t="shared" si="2"/>
        <v>0</v>
      </c>
      <c r="H81" s="665">
        <v>0</v>
      </c>
      <c r="I81" s="284">
        <f t="shared" si="3"/>
        <v>0</v>
      </c>
    </row>
    <row r="82" spans="1:9" ht="24.75" customHeight="1" x14ac:dyDescent="0.15">
      <c r="A82" s="98"/>
      <c r="B82" s="102"/>
      <c r="C82" s="103" t="s">
        <v>742</v>
      </c>
      <c r="D82" s="101">
        <v>0</v>
      </c>
      <c r="E82" s="101">
        <v>0</v>
      </c>
      <c r="F82" s="101">
        <v>0</v>
      </c>
      <c r="G82" s="97">
        <f t="shared" si="2"/>
        <v>0</v>
      </c>
      <c r="H82" s="665">
        <v>2000</v>
      </c>
      <c r="I82" s="284">
        <f t="shared" si="3"/>
        <v>-2000</v>
      </c>
    </row>
    <row r="83" spans="1:9" ht="24.75" customHeight="1" x14ac:dyDescent="0.15">
      <c r="A83" s="663"/>
      <c r="B83" s="99" t="s">
        <v>726</v>
      </c>
      <c r="C83" s="103"/>
      <c r="D83" s="101">
        <f>SUM(D84)</f>
        <v>0</v>
      </c>
      <c r="E83" s="101">
        <f>SUM(E84)</f>
        <v>0</v>
      </c>
      <c r="F83" s="101">
        <v>0</v>
      </c>
      <c r="G83" s="97">
        <f t="shared" si="2"/>
        <v>0</v>
      </c>
      <c r="H83" s="664">
        <f>SUM(H84)</f>
        <v>0</v>
      </c>
      <c r="I83" s="284">
        <f t="shared" si="3"/>
        <v>0</v>
      </c>
    </row>
    <row r="84" spans="1:9" ht="24.75" customHeight="1" x14ac:dyDescent="0.15">
      <c r="A84" s="98"/>
      <c r="B84" s="110"/>
      <c r="C84" s="103" t="s">
        <v>727</v>
      </c>
      <c r="D84" s="101">
        <v>0</v>
      </c>
      <c r="E84" s="101">
        <v>0</v>
      </c>
      <c r="F84" s="101">
        <v>0</v>
      </c>
      <c r="G84" s="97">
        <f t="shared" si="2"/>
        <v>0</v>
      </c>
      <c r="H84" s="665">
        <v>0</v>
      </c>
      <c r="I84" s="284">
        <f t="shared" si="3"/>
        <v>0</v>
      </c>
    </row>
    <row r="85" spans="1:9" ht="24.75" customHeight="1" x14ac:dyDescent="0.15">
      <c r="A85" s="663"/>
      <c r="B85" s="99" t="s">
        <v>287</v>
      </c>
      <c r="C85" s="103"/>
      <c r="D85" s="101">
        <f>SUM(D86:D89)</f>
        <v>0</v>
      </c>
      <c r="E85" s="101">
        <f>SUM(E86:E89)</f>
        <v>0</v>
      </c>
      <c r="F85" s="101">
        <v>0</v>
      </c>
      <c r="G85" s="97">
        <f t="shared" si="2"/>
        <v>0</v>
      </c>
      <c r="H85" s="664">
        <f>SUM(H86:H89)</f>
        <v>0</v>
      </c>
      <c r="I85" s="284">
        <f t="shared" si="3"/>
        <v>0</v>
      </c>
    </row>
    <row r="86" spans="1:9" ht="24.75" customHeight="1" x14ac:dyDescent="0.15">
      <c r="A86" s="98"/>
      <c r="B86" s="110"/>
      <c r="C86" s="103" t="s">
        <v>728</v>
      </c>
      <c r="D86" s="101">
        <v>0</v>
      </c>
      <c r="E86" s="101">
        <v>0</v>
      </c>
      <c r="F86" s="101">
        <v>0</v>
      </c>
      <c r="G86" s="97">
        <f t="shared" si="2"/>
        <v>0</v>
      </c>
      <c r="H86" s="664">
        <v>0</v>
      </c>
      <c r="I86" s="284">
        <f t="shared" si="3"/>
        <v>0</v>
      </c>
    </row>
    <row r="87" spans="1:9" ht="24.75" customHeight="1" x14ac:dyDescent="0.15">
      <c r="A87" s="98"/>
      <c r="B87" s="102"/>
      <c r="C87" s="103" t="s">
        <v>729</v>
      </c>
      <c r="D87" s="101">
        <v>0</v>
      </c>
      <c r="E87" s="101">
        <v>0</v>
      </c>
      <c r="F87" s="101">
        <v>0</v>
      </c>
      <c r="G87" s="97">
        <f t="shared" si="2"/>
        <v>0</v>
      </c>
      <c r="H87" s="664">
        <v>0</v>
      </c>
      <c r="I87" s="284">
        <f t="shared" si="3"/>
        <v>0</v>
      </c>
    </row>
    <row r="88" spans="1:9" ht="24.75" customHeight="1" x14ac:dyDescent="0.15">
      <c r="A88" s="98"/>
      <c r="B88" s="102"/>
      <c r="C88" s="103" t="s">
        <v>730</v>
      </c>
      <c r="D88" s="101">
        <v>0</v>
      </c>
      <c r="E88" s="101">
        <v>0</v>
      </c>
      <c r="F88" s="101">
        <v>0</v>
      </c>
      <c r="G88" s="97">
        <f t="shared" si="2"/>
        <v>0</v>
      </c>
      <c r="H88" s="664">
        <v>0</v>
      </c>
      <c r="I88" s="284">
        <f t="shared" si="3"/>
        <v>0</v>
      </c>
    </row>
    <row r="89" spans="1:9" ht="24.75" customHeight="1" x14ac:dyDescent="0.15">
      <c r="A89" s="98"/>
      <c r="B89" s="102"/>
      <c r="C89" s="103" t="s">
        <v>731</v>
      </c>
      <c r="D89" s="101">
        <v>0</v>
      </c>
      <c r="E89" s="101">
        <v>0</v>
      </c>
      <c r="F89" s="101">
        <v>0</v>
      </c>
      <c r="G89" s="97">
        <f t="shared" si="2"/>
        <v>0</v>
      </c>
      <c r="H89" s="664">
        <v>0</v>
      </c>
      <c r="I89" s="284">
        <f t="shared" si="3"/>
        <v>0</v>
      </c>
    </row>
    <row r="90" spans="1:9" ht="24.75" customHeight="1" x14ac:dyDescent="0.15">
      <c r="A90" s="98"/>
      <c r="B90" s="99" t="s">
        <v>288</v>
      </c>
      <c r="C90" s="103"/>
      <c r="D90" s="101">
        <f>SUM(D91:D95)</f>
        <v>0</v>
      </c>
      <c r="E90" s="101">
        <f>SUM(E91:E95)</f>
        <v>70530</v>
      </c>
      <c r="F90" s="101">
        <v>0</v>
      </c>
      <c r="G90" s="97">
        <f t="shared" si="2"/>
        <v>70530</v>
      </c>
      <c r="H90" s="664">
        <f>SUM(H91:H95)</f>
        <v>90350</v>
      </c>
      <c r="I90" s="284">
        <f t="shared" si="3"/>
        <v>-19820</v>
      </c>
    </row>
    <row r="91" spans="1:9" ht="24.75" customHeight="1" x14ac:dyDescent="0.15">
      <c r="A91" s="98"/>
      <c r="B91" s="110"/>
      <c r="C91" s="103" t="s">
        <v>375</v>
      </c>
      <c r="D91" s="101">
        <v>0</v>
      </c>
      <c r="E91" s="101">
        <v>0</v>
      </c>
      <c r="F91" s="101">
        <v>0</v>
      </c>
      <c r="G91" s="97">
        <f t="shared" si="2"/>
        <v>0</v>
      </c>
      <c r="H91" s="664">
        <v>0</v>
      </c>
      <c r="I91" s="284">
        <f t="shared" si="3"/>
        <v>0</v>
      </c>
    </row>
    <row r="92" spans="1:9" ht="24.75" customHeight="1" x14ac:dyDescent="0.15">
      <c r="A92" s="98"/>
      <c r="B92" s="102"/>
      <c r="C92" s="103" t="s">
        <v>376</v>
      </c>
      <c r="D92" s="101">
        <v>0</v>
      </c>
      <c r="E92" s="101">
        <v>0</v>
      </c>
      <c r="F92" s="101">
        <v>0</v>
      </c>
      <c r="G92" s="97">
        <f t="shared" si="2"/>
        <v>0</v>
      </c>
      <c r="H92" s="664">
        <v>0</v>
      </c>
      <c r="I92" s="284">
        <f t="shared" si="3"/>
        <v>0</v>
      </c>
    </row>
    <row r="93" spans="1:9" ht="24.75" customHeight="1" x14ac:dyDescent="0.15">
      <c r="A93" s="98"/>
      <c r="B93" s="102"/>
      <c r="C93" s="103" t="s">
        <v>377</v>
      </c>
      <c r="D93" s="101">
        <v>0</v>
      </c>
      <c r="E93" s="101">
        <v>0</v>
      </c>
      <c r="F93" s="101">
        <v>0</v>
      </c>
      <c r="G93" s="97">
        <f t="shared" si="2"/>
        <v>0</v>
      </c>
      <c r="H93" s="664">
        <v>0</v>
      </c>
      <c r="I93" s="284">
        <f t="shared" si="3"/>
        <v>0</v>
      </c>
    </row>
    <row r="94" spans="1:9" ht="24.75" customHeight="1" x14ac:dyDescent="0.15">
      <c r="A94" s="98"/>
      <c r="B94" s="102"/>
      <c r="C94" s="103" t="s">
        <v>378</v>
      </c>
      <c r="D94" s="101">
        <v>0</v>
      </c>
      <c r="E94" s="101">
        <v>0</v>
      </c>
      <c r="F94" s="101">
        <v>0</v>
      </c>
      <c r="G94" s="97">
        <f t="shared" si="2"/>
        <v>0</v>
      </c>
      <c r="H94" s="664">
        <v>0</v>
      </c>
      <c r="I94" s="284">
        <f t="shared" si="3"/>
        <v>0</v>
      </c>
    </row>
    <row r="95" spans="1:9" ht="24.75" customHeight="1" x14ac:dyDescent="0.15">
      <c r="A95" s="98"/>
      <c r="B95" s="111"/>
      <c r="C95" s="103" t="s">
        <v>379</v>
      </c>
      <c r="D95" s="101">
        <v>0</v>
      </c>
      <c r="E95" s="101">
        <v>70530</v>
      </c>
      <c r="F95" s="101">
        <v>0</v>
      </c>
      <c r="G95" s="97">
        <f t="shared" si="2"/>
        <v>70530</v>
      </c>
      <c r="H95" s="664">
        <v>90350</v>
      </c>
      <c r="I95" s="284">
        <f t="shared" si="3"/>
        <v>-19820</v>
      </c>
    </row>
    <row r="96" spans="1:9" ht="24.75" customHeight="1" x14ac:dyDescent="0.15">
      <c r="A96" s="108" t="s">
        <v>397</v>
      </c>
      <c r="B96" s="106"/>
      <c r="C96" s="104"/>
      <c r="D96" s="101">
        <f>D97</f>
        <v>0</v>
      </c>
      <c r="E96" s="101">
        <f>E97</f>
        <v>195851</v>
      </c>
      <c r="F96" s="101">
        <v>0</v>
      </c>
      <c r="G96" s="97">
        <f t="shared" si="2"/>
        <v>195851</v>
      </c>
      <c r="H96" s="101">
        <f>H97</f>
        <v>417800</v>
      </c>
      <c r="I96" s="284">
        <f t="shared" si="3"/>
        <v>-221949</v>
      </c>
    </row>
    <row r="97" spans="1:9" ht="24.75" customHeight="1" x14ac:dyDescent="0.15">
      <c r="A97" s="109"/>
      <c r="B97" s="99" t="s">
        <v>398</v>
      </c>
      <c r="C97" s="104"/>
      <c r="D97" s="101">
        <f>SUM(D98:D103)</f>
        <v>0</v>
      </c>
      <c r="E97" s="101">
        <f>SUM(E98:E103)</f>
        <v>195851</v>
      </c>
      <c r="F97" s="101">
        <v>0</v>
      </c>
      <c r="G97" s="97">
        <f t="shared" si="2"/>
        <v>195851</v>
      </c>
      <c r="H97" s="101">
        <f>SUM(H98:H103)</f>
        <v>417800</v>
      </c>
      <c r="I97" s="284">
        <f t="shared" si="3"/>
        <v>-221949</v>
      </c>
    </row>
    <row r="98" spans="1:9" ht="37.5" customHeight="1" x14ac:dyDescent="0.15">
      <c r="A98" s="98"/>
      <c r="B98" s="102"/>
      <c r="C98" s="103" t="s">
        <v>493</v>
      </c>
      <c r="D98" s="101">
        <v>0</v>
      </c>
      <c r="E98" s="101">
        <v>0</v>
      </c>
      <c r="F98" s="101">
        <v>0</v>
      </c>
      <c r="G98" s="97">
        <f t="shared" si="2"/>
        <v>0</v>
      </c>
      <c r="H98" s="101">
        <v>0</v>
      </c>
      <c r="I98" s="284">
        <f>+G98-H98</f>
        <v>0</v>
      </c>
    </row>
    <row r="99" spans="1:9" ht="37.5" customHeight="1" x14ac:dyDescent="0.15">
      <c r="A99" s="98"/>
      <c r="B99" s="102"/>
      <c r="C99" s="103" t="s">
        <v>399</v>
      </c>
      <c r="D99" s="101">
        <v>0</v>
      </c>
      <c r="E99" s="101">
        <v>79940</v>
      </c>
      <c r="F99" s="101">
        <v>0</v>
      </c>
      <c r="G99" s="97">
        <f t="shared" si="2"/>
        <v>79940</v>
      </c>
      <c r="H99" s="101">
        <v>229506</v>
      </c>
      <c r="I99" s="284">
        <f t="shared" si="3"/>
        <v>-149566</v>
      </c>
    </row>
    <row r="100" spans="1:9" ht="24.75" customHeight="1" x14ac:dyDescent="0.15">
      <c r="A100" s="98"/>
      <c r="B100" s="102"/>
      <c r="C100" s="103" t="s">
        <v>400</v>
      </c>
      <c r="D100" s="101">
        <v>0</v>
      </c>
      <c r="E100" s="101">
        <v>41411</v>
      </c>
      <c r="F100" s="101">
        <v>0</v>
      </c>
      <c r="G100" s="97">
        <f t="shared" si="2"/>
        <v>41411</v>
      </c>
      <c r="H100" s="101">
        <v>142250</v>
      </c>
      <c r="I100" s="284">
        <f t="shared" si="3"/>
        <v>-100839</v>
      </c>
    </row>
    <row r="101" spans="1:9" ht="24.75" customHeight="1" x14ac:dyDescent="0.15">
      <c r="A101" s="98"/>
      <c r="B101" s="102"/>
      <c r="C101" s="103" t="s">
        <v>648</v>
      </c>
      <c r="D101" s="101">
        <v>0</v>
      </c>
      <c r="E101" s="101">
        <v>26000</v>
      </c>
      <c r="F101" s="101">
        <v>0</v>
      </c>
      <c r="G101" s="97">
        <f t="shared" si="2"/>
        <v>26000</v>
      </c>
      <c r="H101" s="101">
        <v>0</v>
      </c>
      <c r="I101" s="284">
        <f>+G101-H101</f>
        <v>26000</v>
      </c>
    </row>
    <row r="102" spans="1:9" ht="24.75" customHeight="1" x14ac:dyDescent="0.15">
      <c r="A102" s="98"/>
      <c r="B102" s="102"/>
      <c r="C102" s="103" t="s">
        <v>401</v>
      </c>
      <c r="D102" s="101">
        <v>0</v>
      </c>
      <c r="E102" s="101">
        <v>48500</v>
      </c>
      <c r="F102" s="101">
        <v>0</v>
      </c>
      <c r="G102" s="97">
        <f t="shared" si="2"/>
        <v>48500</v>
      </c>
      <c r="H102" s="101">
        <v>46044</v>
      </c>
      <c r="I102" s="284">
        <f t="shared" si="3"/>
        <v>2456</v>
      </c>
    </row>
    <row r="103" spans="1:9" ht="24.75" customHeight="1" x14ac:dyDescent="0.15">
      <c r="A103" s="112"/>
      <c r="B103" s="95"/>
      <c r="C103" s="103" t="s">
        <v>402</v>
      </c>
      <c r="D103" s="101">
        <v>0</v>
      </c>
      <c r="E103" s="101">
        <v>0</v>
      </c>
      <c r="F103" s="101">
        <v>0</v>
      </c>
      <c r="G103" s="97">
        <f t="shared" si="2"/>
        <v>0</v>
      </c>
      <c r="H103" s="101">
        <v>0</v>
      </c>
      <c r="I103" s="284">
        <f t="shared" si="3"/>
        <v>0</v>
      </c>
    </row>
    <row r="104" spans="1:9" ht="24.75" customHeight="1" x14ac:dyDescent="0.15">
      <c r="A104" s="113" t="s">
        <v>403</v>
      </c>
      <c r="B104" s="114"/>
      <c r="C104" s="115"/>
      <c r="D104" s="101">
        <v>0</v>
      </c>
      <c r="E104" s="116">
        <v>0</v>
      </c>
      <c r="F104" s="116">
        <v>0</v>
      </c>
      <c r="G104" s="97">
        <f t="shared" si="2"/>
        <v>0</v>
      </c>
      <c r="H104" s="116">
        <v>0</v>
      </c>
      <c r="I104" s="284">
        <f t="shared" si="3"/>
        <v>0</v>
      </c>
    </row>
    <row r="105" spans="1:9" ht="24.75" customHeight="1" thickBot="1" x14ac:dyDescent="0.2">
      <c r="A105" s="681" t="s">
        <v>404</v>
      </c>
      <c r="B105" s="682"/>
      <c r="C105" s="682"/>
      <c r="D105" s="121">
        <f>D104+D96+D77+D74+D70+D67+D54+D25+D5</f>
        <v>3329676</v>
      </c>
      <c r="E105" s="121">
        <f>E104+E96+E77+E74+E70+E67+E54+E25+E5</f>
        <v>8355202</v>
      </c>
      <c r="F105" s="121">
        <v>0</v>
      </c>
      <c r="G105" s="121">
        <f t="shared" si="2"/>
        <v>11684878</v>
      </c>
      <c r="H105" s="121">
        <f>H104+H96+H77+H74+H70+H67+H54+H25+H5</f>
        <v>10776486</v>
      </c>
      <c r="I105" s="286">
        <f t="shared" si="3"/>
        <v>908392</v>
      </c>
    </row>
    <row r="106" spans="1:9" ht="24.75" customHeight="1" x14ac:dyDescent="0.15">
      <c r="A106" s="117"/>
      <c r="B106" s="117"/>
      <c r="C106" s="118"/>
      <c r="D106" s="119"/>
      <c r="E106" s="119"/>
      <c r="F106" s="119"/>
      <c r="G106" s="119"/>
      <c r="H106" s="119"/>
      <c r="I106" s="119"/>
    </row>
    <row r="107" spans="1:9" ht="24.75" customHeight="1" x14ac:dyDescent="0.15">
      <c r="A107" s="117"/>
      <c r="B107" s="117"/>
      <c r="C107" s="118"/>
      <c r="D107" s="119"/>
      <c r="E107" s="119"/>
      <c r="F107" s="119"/>
      <c r="G107" s="119"/>
      <c r="H107" s="119"/>
      <c r="I107" s="119"/>
    </row>
    <row r="108" spans="1:9" ht="24.75" customHeight="1" x14ac:dyDescent="0.15">
      <c r="A108" s="117"/>
      <c r="B108" s="117"/>
      <c r="C108" s="118"/>
      <c r="D108" s="119"/>
      <c r="E108" s="119"/>
      <c r="F108" s="119"/>
      <c r="G108" s="119"/>
      <c r="H108" s="119"/>
      <c r="I108" s="119"/>
    </row>
    <row r="109" spans="1:9" ht="24.75" customHeight="1" x14ac:dyDescent="0.15">
      <c r="A109" s="117"/>
      <c r="B109" s="117"/>
      <c r="C109" s="118"/>
      <c r="D109" s="119"/>
      <c r="E109" s="119"/>
      <c r="F109" s="119"/>
      <c r="G109" s="119"/>
      <c r="H109" s="119"/>
      <c r="I109" s="119"/>
    </row>
    <row r="110" spans="1:9" ht="24.75" customHeight="1" x14ac:dyDescent="0.15">
      <c r="A110" s="117"/>
      <c r="B110" s="117"/>
      <c r="C110" s="118"/>
      <c r="D110" s="119"/>
      <c r="E110" s="119"/>
      <c r="F110" s="119"/>
      <c r="G110" s="119"/>
      <c r="H110" s="119"/>
      <c r="I110" s="119"/>
    </row>
    <row r="111" spans="1:9" ht="24.75" customHeight="1" x14ac:dyDescent="0.15">
      <c r="A111" s="117"/>
      <c r="B111" s="117"/>
      <c r="C111" s="118"/>
      <c r="D111" s="119"/>
      <c r="E111" s="119"/>
      <c r="F111" s="119"/>
      <c r="G111" s="119"/>
      <c r="H111" s="119"/>
      <c r="I111" s="119"/>
    </row>
    <row r="112" spans="1:9" ht="24.75" customHeight="1" x14ac:dyDescent="0.15">
      <c r="A112" s="117"/>
      <c r="B112" s="117"/>
      <c r="C112" s="118"/>
      <c r="D112" s="119"/>
      <c r="E112" s="119"/>
      <c r="F112" s="119"/>
      <c r="G112" s="119"/>
      <c r="H112" s="119"/>
      <c r="I112" s="119"/>
    </row>
    <row r="113" spans="1:9" ht="24.75" customHeight="1" x14ac:dyDescent="0.15">
      <c r="A113" s="117"/>
      <c r="B113" s="117"/>
      <c r="C113" s="118"/>
      <c r="D113" s="119"/>
      <c r="E113" s="119"/>
      <c r="F113" s="119"/>
      <c r="G113" s="119"/>
      <c r="H113" s="119"/>
      <c r="I113" s="119"/>
    </row>
    <row r="114" spans="1:9" ht="24.75" customHeight="1" x14ac:dyDescent="0.15">
      <c r="A114" s="117"/>
      <c r="B114" s="117"/>
      <c r="C114" s="118"/>
      <c r="D114" s="119"/>
      <c r="E114" s="119"/>
      <c r="F114" s="119"/>
      <c r="G114" s="119"/>
      <c r="H114" s="119"/>
      <c r="I114" s="119"/>
    </row>
    <row r="115" spans="1:9" ht="24.75" customHeight="1" x14ac:dyDescent="0.15">
      <c r="A115" s="117"/>
      <c r="B115" s="117"/>
      <c r="C115" s="118"/>
      <c r="D115" s="119"/>
      <c r="E115" s="119"/>
      <c r="F115" s="119"/>
      <c r="G115" s="119"/>
      <c r="H115" s="119"/>
      <c r="I115" s="119"/>
    </row>
    <row r="116" spans="1:9" ht="24.75" customHeight="1" x14ac:dyDescent="0.15">
      <c r="A116" s="117"/>
      <c r="B116" s="117"/>
      <c r="C116" s="118"/>
      <c r="D116" s="119"/>
      <c r="E116" s="119"/>
      <c r="F116" s="119"/>
      <c r="G116" s="119"/>
      <c r="H116" s="119"/>
      <c r="I116" s="119"/>
    </row>
    <row r="117" spans="1:9" ht="24.75" customHeight="1" x14ac:dyDescent="0.15">
      <c r="A117" s="117"/>
      <c r="B117" s="117"/>
      <c r="C117" s="118"/>
      <c r="D117" s="119"/>
      <c r="E117" s="119"/>
      <c r="F117" s="119"/>
      <c r="G117" s="119"/>
      <c r="H117" s="119"/>
      <c r="I117" s="119"/>
    </row>
    <row r="118" spans="1:9" ht="24.75" customHeight="1" x14ac:dyDescent="0.15">
      <c r="A118" s="117"/>
      <c r="B118" s="117"/>
      <c r="C118" s="118"/>
      <c r="D118" s="119"/>
      <c r="E118" s="119"/>
      <c r="F118" s="119"/>
      <c r="G118" s="119"/>
      <c r="H118" s="119"/>
      <c r="I118" s="119"/>
    </row>
    <row r="119" spans="1:9" ht="24.75" customHeight="1" x14ac:dyDescent="0.15">
      <c r="A119" s="117"/>
      <c r="B119" s="117"/>
      <c r="C119" s="120"/>
      <c r="D119" s="119"/>
      <c r="E119" s="119"/>
      <c r="F119" s="119"/>
      <c r="G119" s="119"/>
      <c r="H119" s="119"/>
      <c r="I119" s="119"/>
    </row>
    <row r="120" spans="1:9" ht="24.75" customHeight="1" x14ac:dyDescent="0.15">
      <c r="A120" s="117"/>
      <c r="B120" s="117"/>
      <c r="C120" s="120"/>
      <c r="D120" s="119"/>
      <c r="E120" s="119"/>
      <c r="F120" s="119"/>
      <c r="G120" s="119"/>
      <c r="H120" s="119"/>
      <c r="I120" s="119"/>
    </row>
    <row r="121" spans="1:9" ht="24.75" customHeight="1" x14ac:dyDescent="0.15">
      <c r="A121" s="117"/>
      <c r="B121" s="117"/>
      <c r="C121" s="120"/>
      <c r="D121" s="119"/>
      <c r="E121" s="119"/>
      <c r="F121" s="119"/>
      <c r="G121" s="119"/>
      <c r="H121" s="119"/>
      <c r="I121" s="119"/>
    </row>
    <row r="122" spans="1:9" ht="24.75" customHeight="1" x14ac:dyDescent="0.15">
      <c r="A122" s="117"/>
      <c r="B122" s="117"/>
      <c r="C122" s="120"/>
      <c r="D122" s="119"/>
      <c r="E122" s="119"/>
      <c r="F122" s="119"/>
      <c r="G122" s="119"/>
      <c r="H122" s="119"/>
      <c r="I122" s="119"/>
    </row>
    <row r="123" spans="1:9" ht="20.25" customHeight="1" x14ac:dyDescent="0.15">
      <c r="A123" s="117"/>
      <c r="B123" s="117"/>
      <c r="C123" s="120"/>
      <c r="D123" s="119"/>
      <c r="E123" s="119"/>
      <c r="F123" s="119"/>
      <c r="G123" s="119"/>
      <c r="H123" s="119"/>
      <c r="I123" s="119"/>
    </row>
    <row r="124" spans="1:9" ht="20.25" customHeight="1" x14ac:dyDescent="0.15">
      <c r="A124" s="117"/>
      <c r="B124" s="117"/>
      <c r="C124" s="120"/>
      <c r="D124" s="119"/>
      <c r="E124" s="119"/>
      <c r="F124" s="119"/>
      <c r="G124" s="119"/>
      <c r="H124" s="119"/>
      <c r="I124" s="119"/>
    </row>
    <row r="125" spans="1:9" ht="20.25" customHeight="1" x14ac:dyDescent="0.15">
      <c r="A125" s="117"/>
      <c r="B125" s="117"/>
      <c r="C125" s="120"/>
      <c r="D125" s="119"/>
      <c r="E125" s="119"/>
      <c r="F125" s="119"/>
      <c r="G125" s="119"/>
      <c r="H125" s="119"/>
      <c r="I125" s="119"/>
    </row>
    <row r="126" spans="1:9" ht="20.25" customHeight="1" x14ac:dyDescent="0.15">
      <c r="A126" s="117"/>
      <c r="B126" s="117"/>
      <c r="C126" s="120"/>
      <c r="D126" s="119"/>
      <c r="E126" s="119"/>
      <c r="F126" s="119"/>
      <c r="G126" s="119"/>
      <c r="H126" s="119"/>
      <c r="I126" s="119"/>
    </row>
    <row r="127" spans="1:9" ht="20.25" customHeight="1" x14ac:dyDescent="0.15">
      <c r="A127" s="117"/>
      <c r="B127" s="117"/>
      <c r="C127" s="120"/>
      <c r="D127" s="119"/>
      <c r="E127" s="119"/>
      <c r="F127" s="119"/>
      <c r="G127" s="119"/>
      <c r="H127" s="119"/>
      <c r="I127" s="119"/>
    </row>
    <row r="128" spans="1:9" ht="20.25" customHeight="1" x14ac:dyDescent="0.15">
      <c r="A128" s="117"/>
      <c r="B128" s="117"/>
      <c r="C128" s="120"/>
      <c r="D128" s="119"/>
      <c r="E128" s="119"/>
      <c r="F128" s="119"/>
      <c r="G128" s="119"/>
      <c r="H128" s="119"/>
      <c r="I128" s="119"/>
    </row>
    <row r="129" spans="1:9" ht="20.25" customHeight="1" x14ac:dyDescent="0.15">
      <c r="A129" s="117"/>
      <c r="B129" s="117"/>
      <c r="C129" s="120"/>
      <c r="D129" s="119"/>
      <c r="E129" s="119"/>
      <c r="F129" s="119"/>
      <c r="G129" s="119"/>
      <c r="H129" s="119"/>
      <c r="I129" s="119"/>
    </row>
    <row r="130" spans="1:9" ht="20.25" customHeight="1" x14ac:dyDescent="0.15">
      <c r="A130" s="117"/>
      <c r="B130" s="117"/>
      <c r="C130" s="120"/>
      <c r="D130" s="119"/>
      <c r="E130" s="119"/>
      <c r="F130" s="119"/>
      <c r="G130" s="119"/>
      <c r="H130" s="119"/>
      <c r="I130" s="119"/>
    </row>
    <row r="131" spans="1:9" ht="20.25" customHeight="1" x14ac:dyDescent="0.15">
      <c r="A131" s="117"/>
      <c r="B131" s="117"/>
      <c r="C131" s="120"/>
      <c r="D131" s="119"/>
      <c r="E131" s="119"/>
      <c r="F131" s="119"/>
      <c r="G131" s="119"/>
      <c r="H131" s="119"/>
      <c r="I131" s="119"/>
    </row>
    <row r="132" spans="1:9" ht="20.25" customHeight="1" x14ac:dyDescent="0.15">
      <c r="A132" s="117"/>
      <c r="B132" s="117"/>
      <c r="C132" s="120"/>
      <c r="D132" s="119"/>
      <c r="E132" s="119"/>
      <c r="F132" s="119"/>
      <c r="G132" s="119"/>
      <c r="H132" s="119"/>
      <c r="I132" s="119"/>
    </row>
    <row r="133" spans="1:9" ht="20.25" customHeight="1" x14ac:dyDescent="0.15">
      <c r="A133" s="117"/>
      <c r="B133" s="117"/>
      <c r="C133" s="120"/>
      <c r="D133" s="119"/>
      <c r="E133" s="119"/>
      <c r="F133" s="119"/>
      <c r="G133" s="119"/>
      <c r="H133" s="119"/>
      <c r="I133" s="119"/>
    </row>
    <row r="134" spans="1:9" ht="20.25" customHeight="1" x14ac:dyDescent="0.15">
      <c r="A134" s="117"/>
      <c r="B134" s="117"/>
      <c r="C134" s="120"/>
      <c r="D134" s="119"/>
      <c r="E134" s="119"/>
      <c r="F134" s="119"/>
      <c r="G134" s="119"/>
      <c r="H134" s="119"/>
      <c r="I134" s="119"/>
    </row>
    <row r="135" spans="1:9" ht="20.25" customHeight="1" x14ac:dyDescent="0.15">
      <c r="A135" s="117"/>
      <c r="B135" s="117"/>
      <c r="C135" s="120"/>
      <c r="D135" s="119"/>
      <c r="E135" s="119"/>
      <c r="F135" s="119"/>
      <c r="G135" s="119"/>
      <c r="H135" s="119"/>
      <c r="I135" s="119"/>
    </row>
    <row r="136" spans="1:9" ht="20.25" customHeight="1" x14ac:dyDescent="0.15">
      <c r="A136" s="117"/>
      <c r="B136" s="117"/>
      <c r="C136" s="120"/>
      <c r="D136" s="119"/>
      <c r="E136" s="119"/>
      <c r="F136" s="119"/>
      <c r="G136" s="119"/>
      <c r="H136" s="119"/>
      <c r="I136" s="119"/>
    </row>
    <row r="137" spans="1:9" ht="20.25" customHeight="1" x14ac:dyDescent="0.15">
      <c r="A137" s="117"/>
      <c r="B137" s="117"/>
      <c r="C137" s="120"/>
      <c r="D137" s="119"/>
      <c r="E137" s="119"/>
      <c r="F137" s="119"/>
      <c r="G137" s="119"/>
      <c r="H137" s="119"/>
      <c r="I137" s="119"/>
    </row>
    <row r="138" spans="1:9" ht="20.25" customHeight="1" x14ac:dyDescent="0.15">
      <c r="A138" s="117"/>
      <c r="B138" s="117"/>
      <c r="C138" s="120"/>
      <c r="D138" s="119"/>
      <c r="E138" s="119"/>
      <c r="F138" s="119"/>
      <c r="G138" s="119"/>
      <c r="H138" s="119"/>
      <c r="I138" s="119"/>
    </row>
    <row r="139" spans="1:9" ht="20.25" customHeight="1" x14ac:dyDescent="0.15">
      <c r="A139" s="117"/>
      <c r="B139" s="117"/>
      <c r="C139" s="120"/>
      <c r="D139" s="119"/>
      <c r="E139" s="119"/>
      <c r="F139" s="119"/>
      <c r="G139" s="119"/>
      <c r="H139" s="119"/>
      <c r="I139" s="119"/>
    </row>
    <row r="140" spans="1:9" ht="20.25" customHeight="1" x14ac:dyDescent="0.15">
      <c r="A140" s="117"/>
      <c r="B140" s="117"/>
      <c r="C140" s="120"/>
      <c r="D140" s="119"/>
      <c r="E140" s="119"/>
      <c r="F140" s="119"/>
      <c r="G140" s="119"/>
      <c r="H140" s="119"/>
      <c r="I140" s="119"/>
    </row>
    <row r="141" spans="1:9" ht="20.25" customHeight="1" x14ac:dyDescent="0.15">
      <c r="A141" s="117"/>
      <c r="B141" s="117"/>
      <c r="C141" s="120"/>
      <c r="D141" s="119"/>
      <c r="E141" s="119"/>
      <c r="F141" s="119"/>
      <c r="G141" s="119"/>
      <c r="H141" s="119"/>
      <c r="I141" s="119"/>
    </row>
    <row r="142" spans="1:9" ht="20.25" customHeight="1" x14ac:dyDescent="0.15">
      <c r="A142" s="117"/>
      <c r="B142" s="117"/>
      <c r="C142" s="120"/>
      <c r="D142" s="119"/>
      <c r="E142" s="119"/>
      <c r="F142" s="119"/>
      <c r="G142" s="119"/>
      <c r="H142" s="119"/>
      <c r="I142" s="119"/>
    </row>
    <row r="143" spans="1:9" ht="20.25" customHeight="1" x14ac:dyDescent="0.15">
      <c r="A143" s="117"/>
      <c r="B143" s="117"/>
      <c r="C143" s="120"/>
      <c r="D143" s="119"/>
      <c r="E143" s="119"/>
      <c r="F143" s="119"/>
      <c r="G143" s="119"/>
      <c r="H143" s="119"/>
      <c r="I143" s="119"/>
    </row>
    <row r="144" spans="1:9" ht="20.25" customHeight="1" x14ac:dyDescent="0.15">
      <c r="A144" s="117"/>
      <c r="B144" s="117"/>
      <c r="C144" s="120"/>
      <c r="D144" s="119"/>
      <c r="E144" s="119"/>
      <c r="F144" s="119"/>
      <c r="G144" s="119"/>
      <c r="H144" s="119"/>
      <c r="I144" s="119"/>
    </row>
    <row r="145" spans="1:9" ht="20.25" customHeight="1" x14ac:dyDescent="0.15">
      <c r="A145" s="117"/>
      <c r="B145" s="117"/>
      <c r="C145" s="120"/>
      <c r="D145" s="119"/>
      <c r="E145" s="119"/>
      <c r="F145" s="119"/>
      <c r="G145" s="119"/>
      <c r="H145" s="119"/>
      <c r="I145" s="119"/>
    </row>
    <row r="146" spans="1:9" ht="20.25" customHeight="1" x14ac:dyDescent="0.15">
      <c r="A146" s="117"/>
      <c r="B146" s="117"/>
      <c r="C146" s="120"/>
      <c r="D146" s="119"/>
      <c r="E146" s="119"/>
      <c r="F146" s="119"/>
      <c r="G146" s="119"/>
      <c r="H146" s="119"/>
      <c r="I146" s="119"/>
    </row>
    <row r="147" spans="1:9" ht="20.25" customHeight="1" x14ac:dyDescent="0.15">
      <c r="A147" s="117"/>
      <c r="B147" s="117"/>
      <c r="C147" s="120"/>
      <c r="D147" s="119"/>
      <c r="E147" s="119"/>
      <c r="F147" s="119"/>
      <c r="G147" s="119"/>
      <c r="H147" s="119"/>
      <c r="I147" s="119"/>
    </row>
    <row r="148" spans="1:9" ht="20.25" customHeight="1" x14ac:dyDescent="0.15">
      <c r="A148" s="117"/>
      <c r="B148" s="117"/>
      <c r="C148" s="120"/>
      <c r="D148" s="119"/>
      <c r="E148" s="119"/>
      <c r="F148" s="119"/>
      <c r="G148" s="119"/>
      <c r="H148" s="119"/>
      <c r="I148" s="119"/>
    </row>
    <row r="149" spans="1:9" ht="20.25" customHeight="1" x14ac:dyDescent="0.15">
      <c r="A149" s="117"/>
      <c r="B149" s="117"/>
      <c r="C149" s="120"/>
      <c r="D149" s="119"/>
      <c r="E149" s="119"/>
      <c r="F149" s="119"/>
      <c r="G149" s="119"/>
      <c r="H149" s="119"/>
      <c r="I149" s="119"/>
    </row>
    <row r="150" spans="1:9" ht="20.25" customHeight="1" x14ac:dyDescent="0.15">
      <c r="A150" s="117"/>
      <c r="B150" s="117"/>
      <c r="C150" s="120"/>
      <c r="D150" s="119"/>
      <c r="E150" s="119"/>
      <c r="F150" s="119"/>
      <c r="G150" s="119"/>
      <c r="H150" s="119"/>
      <c r="I150" s="119"/>
    </row>
    <row r="151" spans="1:9" ht="20.25" customHeight="1" x14ac:dyDescent="0.15">
      <c r="A151" s="117"/>
      <c r="B151" s="117"/>
      <c r="C151" s="120"/>
      <c r="D151" s="119"/>
      <c r="E151" s="119"/>
      <c r="F151" s="119"/>
      <c r="G151" s="119"/>
      <c r="H151" s="119"/>
      <c r="I151" s="119"/>
    </row>
    <row r="152" spans="1:9" ht="20.25" customHeight="1" x14ac:dyDescent="0.15">
      <c r="A152" s="117"/>
      <c r="B152" s="117"/>
      <c r="C152" s="120"/>
      <c r="D152" s="119"/>
      <c r="E152" s="119"/>
      <c r="F152" s="119"/>
      <c r="G152" s="119"/>
      <c r="H152" s="119"/>
      <c r="I152" s="119"/>
    </row>
    <row r="153" spans="1:9" ht="20.25" customHeight="1" x14ac:dyDescent="0.15">
      <c r="A153" s="117"/>
      <c r="B153" s="117"/>
      <c r="C153" s="120"/>
      <c r="D153" s="119"/>
      <c r="E153" s="119"/>
      <c r="F153" s="119"/>
      <c r="G153" s="119"/>
      <c r="H153" s="119"/>
      <c r="I153" s="119"/>
    </row>
    <row r="154" spans="1:9" ht="20.25" customHeight="1" x14ac:dyDescent="0.15">
      <c r="A154" s="117"/>
      <c r="B154" s="117"/>
      <c r="C154" s="120"/>
      <c r="D154" s="119"/>
      <c r="E154" s="119"/>
      <c r="F154" s="119"/>
      <c r="G154" s="119"/>
      <c r="H154" s="119"/>
      <c r="I154" s="119"/>
    </row>
    <row r="155" spans="1:9" ht="20.25" customHeight="1" x14ac:dyDescent="0.15">
      <c r="A155" s="117"/>
      <c r="B155" s="117"/>
      <c r="C155" s="120"/>
      <c r="D155" s="119"/>
      <c r="E155" s="119"/>
      <c r="F155" s="119"/>
      <c r="G155" s="119"/>
      <c r="H155" s="119"/>
      <c r="I155" s="119"/>
    </row>
    <row r="156" spans="1:9" ht="20.25" customHeight="1" x14ac:dyDescent="0.15">
      <c r="A156" s="117"/>
      <c r="B156" s="117"/>
      <c r="C156" s="120"/>
      <c r="D156" s="119"/>
      <c r="E156" s="119"/>
      <c r="F156" s="119"/>
      <c r="G156" s="119"/>
      <c r="H156" s="119"/>
      <c r="I156" s="119"/>
    </row>
    <row r="157" spans="1:9" ht="20.25" customHeight="1" x14ac:dyDescent="0.15">
      <c r="A157" s="117"/>
      <c r="B157" s="117"/>
      <c r="C157" s="120"/>
      <c r="D157" s="119"/>
      <c r="E157" s="119"/>
      <c r="F157" s="119"/>
      <c r="G157" s="119"/>
      <c r="H157" s="119"/>
      <c r="I157" s="119"/>
    </row>
    <row r="158" spans="1:9" ht="20.25" customHeight="1" x14ac:dyDescent="0.15">
      <c r="A158" s="117"/>
      <c r="B158" s="117"/>
      <c r="C158" s="120"/>
      <c r="D158" s="119"/>
      <c r="E158" s="119"/>
      <c r="F158" s="119"/>
      <c r="G158" s="119"/>
      <c r="H158" s="119"/>
      <c r="I158" s="119"/>
    </row>
    <row r="159" spans="1:9" ht="20.25" customHeight="1" x14ac:dyDescent="0.15">
      <c r="A159" s="117"/>
      <c r="B159" s="117"/>
      <c r="C159" s="120"/>
      <c r="D159" s="119"/>
      <c r="E159" s="119"/>
      <c r="F159" s="119"/>
      <c r="G159" s="119"/>
      <c r="H159" s="119"/>
      <c r="I159" s="119"/>
    </row>
    <row r="160" spans="1:9" ht="20.25" customHeight="1" x14ac:dyDescent="0.15">
      <c r="A160" s="117"/>
      <c r="B160" s="117"/>
      <c r="C160" s="120"/>
      <c r="D160" s="119"/>
      <c r="E160" s="119"/>
      <c r="F160" s="119"/>
      <c r="G160" s="119"/>
      <c r="H160" s="119"/>
      <c r="I160" s="119"/>
    </row>
    <row r="161" spans="1:9" ht="20.25" customHeight="1" x14ac:dyDescent="0.15">
      <c r="A161" s="117"/>
      <c r="B161" s="117"/>
      <c r="C161" s="120"/>
      <c r="D161" s="119"/>
      <c r="E161" s="119"/>
      <c r="F161" s="119"/>
      <c r="G161" s="119"/>
      <c r="H161" s="119"/>
      <c r="I161" s="119"/>
    </row>
    <row r="162" spans="1:9" ht="20.25" customHeight="1" x14ac:dyDescent="0.15">
      <c r="A162" s="117"/>
      <c r="B162" s="117"/>
      <c r="C162" s="120"/>
      <c r="D162" s="119"/>
      <c r="E162" s="119"/>
      <c r="F162" s="119"/>
      <c r="G162" s="119"/>
      <c r="H162" s="119"/>
      <c r="I162" s="119"/>
    </row>
    <row r="163" spans="1:9" ht="20.25" customHeight="1" x14ac:dyDescent="0.15">
      <c r="A163" s="117"/>
      <c r="B163" s="117"/>
      <c r="C163" s="120"/>
      <c r="D163" s="119"/>
      <c r="E163" s="119"/>
      <c r="F163" s="119"/>
      <c r="G163" s="119"/>
      <c r="H163" s="119"/>
      <c r="I163" s="119"/>
    </row>
    <row r="164" spans="1:9" ht="20.25" customHeight="1" x14ac:dyDescent="0.15">
      <c r="A164" s="117"/>
      <c r="B164" s="117"/>
      <c r="C164" s="120"/>
      <c r="D164" s="119"/>
      <c r="E164" s="119"/>
      <c r="F164" s="119"/>
      <c r="G164" s="119"/>
      <c r="H164" s="119"/>
      <c r="I164" s="119"/>
    </row>
    <row r="165" spans="1:9" ht="20.25" customHeight="1" x14ac:dyDescent="0.15">
      <c r="A165" s="117"/>
      <c r="B165" s="117"/>
      <c r="C165" s="120"/>
      <c r="D165" s="119"/>
      <c r="E165" s="119"/>
      <c r="F165" s="119"/>
      <c r="G165" s="119"/>
      <c r="H165" s="119"/>
      <c r="I165" s="119"/>
    </row>
    <row r="166" spans="1:9" ht="20.25" customHeight="1" x14ac:dyDescent="0.15">
      <c r="A166" s="117"/>
      <c r="B166" s="117"/>
      <c r="C166" s="120"/>
      <c r="D166" s="119"/>
      <c r="E166" s="119"/>
      <c r="F166" s="119"/>
      <c r="G166" s="119"/>
      <c r="H166" s="119"/>
      <c r="I166" s="119"/>
    </row>
    <row r="167" spans="1:9" ht="20.25" customHeight="1" x14ac:dyDescent="0.15">
      <c r="A167" s="117"/>
      <c r="B167" s="117"/>
      <c r="C167" s="120"/>
      <c r="D167" s="119"/>
      <c r="E167" s="119"/>
      <c r="F167" s="119"/>
      <c r="G167" s="119"/>
      <c r="H167" s="119"/>
      <c r="I167" s="119"/>
    </row>
    <row r="168" spans="1:9" ht="20.25" customHeight="1" x14ac:dyDescent="0.15">
      <c r="A168" s="117"/>
      <c r="B168" s="117"/>
      <c r="C168" s="120"/>
      <c r="D168" s="119"/>
      <c r="E168" s="119"/>
      <c r="F168" s="119"/>
      <c r="G168" s="119"/>
      <c r="H168" s="119"/>
      <c r="I168" s="119"/>
    </row>
    <row r="169" spans="1:9" ht="20.25" customHeight="1" x14ac:dyDescent="0.15">
      <c r="A169" s="117"/>
      <c r="B169" s="117"/>
      <c r="C169" s="120"/>
      <c r="D169" s="119"/>
      <c r="E169" s="119"/>
      <c r="F169" s="119"/>
      <c r="G169" s="119"/>
      <c r="H169" s="119"/>
      <c r="I169" s="119"/>
    </row>
    <row r="170" spans="1:9" ht="20.25" customHeight="1" x14ac:dyDescent="0.15">
      <c r="A170" s="117"/>
      <c r="B170" s="117"/>
      <c r="C170" s="120"/>
      <c r="D170" s="119"/>
      <c r="E170" s="119"/>
      <c r="F170" s="119"/>
      <c r="G170" s="119"/>
      <c r="H170" s="119"/>
      <c r="I170" s="119"/>
    </row>
    <row r="171" spans="1:9" ht="20.25" customHeight="1" x14ac:dyDescent="0.15">
      <c r="A171" s="117"/>
      <c r="B171" s="117"/>
      <c r="C171" s="120"/>
      <c r="D171" s="119"/>
      <c r="E171" s="119"/>
      <c r="F171" s="119"/>
      <c r="G171" s="119"/>
      <c r="H171" s="119"/>
      <c r="I171" s="119"/>
    </row>
    <row r="172" spans="1:9" ht="20.25" customHeight="1" x14ac:dyDescent="0.15">
      <c r="A172" s="117"/>
      <c r="B172" s="117"/>
      <c r="C172" s="120"/>
      <c r="D172" s="119"/>
      <c r="E172" s="119"/>
      <c r="F172" s="119"/>
      <c r="G172" s="119"/>
      <c r="H172" s="119"/>
      <c r="I172" s="119"/>
    </row>
    <row r="173" spans="1:9" ht="20.25" customHeight="1" x14ac:dyDescent="0.15">
      <c r="A173" s="117"/>
      <c r="B173" s="117"/>
      <c r="C173" s="120"/>
      <c r="D173" s="119"/>
      <c r="E173" s="119"/>
      <c r="F173" s="119"/>
      <c r="G173" s="119"/>
      <c r="H173" s="119"/>
      <c r="I173" s="119"/>
    </row>
    <row r="174" spans="1:9" ht="20.25" customHeight="1" x14ac:dyDescent="0.15">
      <c r="A174" s="117"/>
      <c r="B174" s="117"/>
      <c r="C174" s="120"/>
      <c r="D174" s="119"/>
      <c r="E174" s="119"/>
      <c r="F174" s="119"/>
      <c r="G174" s="119"/>
      <c r="H174" s="119"/>
      <c r="I174" s="119"/>
    </row>
    <row r="175" spans="1:9" ht="20.25" customHeight="1" x14ac:dyDescent="0.15">
      <c r="A175" s="117"/>
      <c r="B175" s="117"/>
      <c r="C175" s="120"/>
      <c r="D175" s="119"/>
      <c r="E175" s="119"/>
      <c r="F175" s="119"/>
      <c r="G175" s="119"/>
      <c r="H175" s="119"/>
      <c r="I175" s="119"/>
    </row>
    <row r="176" spans="1:9" ht="20.25" customHeight="1" x14ac:dyDescent="0.15">
      <c r="A176" s="117"/>
      <c r="B176" s="117"/>
      <c r="C176" s="120"/>
      <c r="D176" s="119"/>
      <c r="E176" s="119"/>
      <c r="F176" s="119"/>
      <c r="G176" s="119"/>
      <c r="H176" s="119"/>
      <c r="I176" s="119"/>
    </row>
    <row r="177" spans="1:9" ht="20.25" customHeight="1" x14ac:dyDescent="0.15">
      <c r="A177" s="117"/>
      <c r="B177" s="117"/>
      <c r="C177" s="120"/>
      <c r="D177" s="119"/>
      <c r="E177" s="119"/>
      <c r="F177" s="119"/>
      <c r="G177" s="119"/>
      <c r="H177" s="119"/>
      <c r="I177" s="119"/>
    </row>
    <row r="178" spans="1:9" ht="20.25" customHeight="1" x14ac:dyDescent="0.15">
      <c r="A178" s="117"/>
      <c r="B178" s="117"/>
      <c r="C178" s="120"/>
      <c r="D178" s="119"/>
      <c r="E178" s="119"/>
      <c r="F178" s="119"/>
      <c r="G178" s="119"/>
      <c r="H178" s="119"/>
      <c r="I178" s="119"/>
    </row>
    <row r="179" spans="1:9" ht="20.25" customHeight="1" x14ac:dyDescent="0.15">
      <c r="A179" s="117"/>
      <c r="B179" s="117"/>
      <c r="C179" s="120"/>
      <c r="D179" s="119"/>
      <c r="E179" s="119"/>
      <c r="F179" s="119"/>
      <c r="G179" s="119"/>
      <c r="H179" s="119"/>
      <c r="I179" s="119"/>
    </row>
    <row r="180" spans="1:9" ht="20.25" customHeight="1" x14ac:dyDescent="0.15">
      <c r="A180" s="117"/>
      <c r="B180" s="117"/>
      <c r="C180" s="120"/>
      <c r="D180" s="119"/>
      <c r="E180" s="119"/>
      <c r="F180" s="119"/>
      <c r="G180" s="119"/>
      <c r="H180" s="119"/>
      <c r="I180" s="119"/>
    </row>
    <row r="181" spans="1:9" ht="20.25" customHeight="1" x14ac:dyDescent="0.15">
      <c r="A181" s="117"/>
      <c r="B181" s="117"/>
      <c r="C181" s="120"/>
      <c r="D181" s="119"/>
      <c r="E181" s="119"/>
      <c r="F181" s="119"/>
      <c r="G181" s="119"/>
      <c r="H181" s="119"/>
      <c r="I181" s="119"/>
    </row>
    <row r="182" spans="1:9" ht="20.25" customHeight="1" x14ac:dyDescent="0.15">
      <c r="A182" s="117"/>
      <c r="B182" s="117"/>
      <c r="C182" s="120"/>
      <c r="D182" s="119"/>
      <c r="E182" s="119"/>
      <c r="F182" s="119"/>
      <c r="G182" s="119"/>
      <c r="H182" s="119"/>
      <c r="I182" s="119"/>
    </row>
    <row r="183" spans="1:9" ht="20.25" customHeight="1" x14ac:dyDescent="0.15">
      <c r="A183" s="117"/>
      <c r="B183" s="117"/>
      <c r="C183" s="120"/>
      <c r="D183" s="119"/>
      <c r="E183" s="119"/>
      <c r="F183" s="119"/>
      <c r="G183" s="119"/>
      <c r="H183" s="119"/>
      <c r="I183" s="119"/>
    </row>
    <row r="184" spans="1:9" ht="20.25" customHeight="1" x14ac:dyDescent="0.15">
      <c r="A184" s="117"/>
      <c r="B184" s="117"/>
      <c r="C184" s="120"/>
      <c r="D184" s="119"/>
      <c r="E184" s="119"/>
      <c r="F184" s="119"/>
      <c r="G184" s="119"/>
      <c r="H184" s="119"/>
      <c r="I184" s="119"/>
    </row>
    <row r="185" spans="1:9" ht="20.25" customHeight="1" x14ac:dyDescent="0.15">
      <c r="A185" s="117"/>
      <c r="B185" s="117"/>
      <c r="C185" s="120"/>
      <c r="D185" s="119"/>
      <c r="E185" s="119"/>
      <c r="F185" s="119"/>
      <c r="G185" s="119"/>
      <c r="H185" s="119"/>
      <c r="I185" s="119"/>
    </row>
    <row r="186" spans="1:9" ht="20.25" customHeight="1" x14ac:dyDescent="0.15">
      <c r="A186" s="117"/>
      <c r="B186" s="117"/>
      <c r="C186" s="120"/>
      <c r="D186" s="119"/>
      <c r="E186" s="119"/>
      <c r="F186" s="119"/>
      <c r="G186" s="119"/>
      <c r="H186" s="119"/>
      <c r="I186" s="119"/>
    </row>
    <row r="187" spans="1:9" ht="20.25" customHeight="1" x14ac:dyDescent="0.15">
      <c r="A187" s="117"/>
      <c r="B187" s="117"/>
      <c r="C187" s="120"/>
      <c r="D187" s="119"/>
      <c r="E187" s="119"/>
      <c r="F187" s="119"/>
      <c r="G187" s="119"/>
      <c r="H187" s="119"/>
      <c r="I187" s="119"/>
    </row>
    <row r="188" spans="1:9" ht="20.25" customHeight="1" x14ac:dyDescent="0.15">
      <c r="A188" s="117"/>
      <c r="B188" s="117"/>
      <c r="C188" s="120"/>
      <c r="D188" s="119"/>
      <c r="E188" s="119"/>
      <c r="F188" s="119"/>
      <c r="G188" s="119"/>
      <c r="H188" s="119"/>
      <c r="I188" s="119"/>
    </row>
    <row r="189" spans="1:9" ht="20.25" customHeight="1" x14ac:dyDescent="0.15">
      <c r="A189" s="117"/>
      <c r="B189" s="117"/>
      <c r="C189" s="120"/>
      <c r="D189" s="119"/>
      <c r="E189" s="119"/>
      <c r="F189" s="119"/>
      <c r="G189" s="119"/>
      <c r="H189" s="119"/>
      <c r="I189" s="119"/>
    </row>
    <row r="190" spans="1:9" ht="20.25" customHeight="1" x14ac:dyDescent="0.15">
      <c r="A190" s="117"/>
      <c r="B190" s="117"/>
      <c r="C190" s="120"/>
      <c r="D190" s="119"/>
      <c r="E190" s="119"/>
      <c r="F190" s="119"/>
      <c r="G190" s="119"/>
      <c r="H190" s="119"/>
      <c r="I190" s="119"/>
    </row>
    <row r="191" spans="1:9" ht="20.25" customHeight="1" x14ac:dyDescent="0.15">
      <c r="A191" s="117"/>
      <c r="B191" s="117"/>
      <c r="C191" s="120"/>
      <c r="D191" s="119"/>
      <c r="E191" s="119"/>
      <c r="F191" s="119"/>
      <c r="G191" s="119"/>
      <c r="H191" s="119"/>
      <c r="I191" s="119"/>
    </row>
    <row r="192" spans="1:9" ht="20.25" customHeight="1" x14ac:dyDescent="0.15">
      <c r="A192" s="117"/>
      <c r="B192" s="117"/>
      <c r="C192" s="120"/>
      <c r="D192" s="119"/>
      <c r="E192" s="119"/>
      <c r="F192" s="119"/>
      <c r="G192" s="119"/>
      <c r="H192" s="119"/>
      <c r="I192" s="119"/>
    </row>
    <row r="193" spans="1:9" ht="20.25" customHeight="1" x14ac:dyDescent="0.15">
      <c r="A193" s="117"/>
      <c r="B193" s="117"/>
      <c r="C193" s="120"/>
      <c r="D193" s="119"/>
      <c r="E193" s="119"/>
      <c r="F193" s="119"/>
      <c r="G193" s="119"/>
      <c r="H193" s="119"/>
      <c r="I193" s="119"/>
    </row>
    <row r="194" spans="1:9" ht="20.25" customHeight="1" x14ac:dyDescent="0.15">
      <c r="A194" s="117"/>
      <c r="B194" s="117"/>
      <c r="C194" s="120"/>
      <c r="D194" s="119"/>
      <c r="E194" s="119"/>
      <c r="F194" s="119"/>
      <c r="G194" s="119"/>
      <c r="H194" s="119"/>
      <c r="I194" s="119"/>
    </row>
    <row r="195" spans="1:9" ht="20.25" customHeight="1" x14ac:dyDescent="0.15">
      <c r="A195" s="117"/>
      <c r="B195" s="117"/>
      <c r="C195" s="120"/>
      <c r="D195" s="119"/>
      <c r="E195" s="119"/>
      <c r="F195" s="119"/>
      <c r="G195" s="119"/>
      <c r="H195" s="119"/>
      <c r="I195" s="119"/>
    </row>
    <row r="196" spans="1:9" ht="20.25" customHeight="1" x14ac:dyDescent="0.15">
      <c r="A196" s="117"/>
      <c r="B196" s="117"/>
      <c r="C196" s="120"/>
      <c r="D196" s="119"/>
      <c r="E196" s="119"/>
      <c r="F196" s="119"/>
      <c r="G196" s="119"/>
      <c r="H196" s="119"/>
      <c r="I196" s="119"/>
    </row>
    <row r="197" spans="1:9" ht="20.25" customHeight="1" x14ac:dyDescent="0.15">
      <c r="A197" s="117"/>
      <c r="B197" s="117"/>
      <c r="C197" s="120"/>
      <c r="D197" s="119"/>
      <c r="E197" s="119"/>
      <c r="F197" s="119"/>
      <c r="G197" s="119"/>
      <c r="H197" s="119"/>
      <c r="I197" s="119"/>
    </row>
    <row r="198" spans="1:9" ht="20.25" customHeight="1" x14ac:dyDescent="0.15">
      <c r="A198" s="117"/>
      <c r="B198" s="117"/>
      <c r="C198" s="120"/>
      <c r="D198" s="119"/>
      <c r="E198" s="119"/>
      <c r="F198" s="119"/>
      <c r="G198" s="119"/>
      <c r="H198" s="119"/>
      <c r="I198" s="119"/>
    </row>
    <row r="199" spans="1:9" ht="20.25" customHeight="1" x14ac:dyDescent="0.15">
      <c r="A199" s="117"/>
      <c r="B199" s="117"/>
      <c r="C199" s="120"/>
      <c r="D199" s="119"/>
      <c r="E199" s="119"/>
      <c r="F199" s="119"/>
      <c r="G199" s="119"/>
      <c r="H199" s="119"/>
      <c r="I199" s="119"/>
    </row>
    <row r="200" spans="1:9" ht="20.25" customHeight="1" x14ac:dyDescent="0.15">
      <c r="A200" s="117"/>
      <c r="B200" s="117"/>
      <c r="C200" s="120"/>
      <c r="D200" s="119"/>
      <c r="E200" s="119"/>
      <c r="F200" s="119"/>
      <c r="G200" s="119"/>
      <c r="H200" s="119"/>
      <c r="I200" s="119"/>
    </row>
    <row r="201" spans="1:9" ht="20.25" customHeight="1" x14ac:dyDescent="0.15">
      <c r="A201" s="117"/>
      <c r="B201" s="117"/>
      <c r="C201" s="120"/>
      <c r="D201" s="119"/>
      <c r="E201" s="119"/>
      <c r="F201" s="119"/>
      <c r="G201" s="119"/>
      <c r="H201" s="119"/>
      <c r="I201" s="119"/>
    </row>
    <row r="202" spans="1:9" ht="20.25" customHeight="1" x14ac:dyDescent="0.15">
      <c r="A202" s="117"/>
      <c r="B202" s="117"/>
      <c r="C202" s="120"/>
      <c r="D202" s="119"/>
      <c r="E202" s="119"/>
      <c r="F202" s="119"/>
      <c r="G202" s="119"/>
      <c r="H202" s="119"/>
      <c r="I202" s="119"/>
    </row>
    <row r="203" spans="1:9" ht="20.25" customHeight="1" x14ac:dyDescent="0.15">
      <c r="A203" s="117"/>
      <c r="B203" s="117"/>
      <c r="C203" s="120"/>
      <c r="D203" s="119"/>
      <c r="E203" s="119"/>
      <c r="F203" s="119"/>
      <c r="G203" s="119"/>
      <c r="H203" s="119"/>
      <c r="I203" s="119"/>
    </row>
    <row r="204" spans="1:9" ht="20.25" customHeight="1" x14ac:dyDescent="0.15">
      <c r="A204" s="117"/>
      <c r="B204" s="117"/>
      <c r="C204" s="120"/>
      <c r="D204" s="119"/>
      <c r="E204" s="119"/>
      <c r="F204" s="119"/>
      <c r="G204" s="119"/>
      <c r="H204" s="119"/>
      <c r="I204" s="119"/>
    </row>
    <row r="205" spans="1:9" ht="20.25" customHeight="1" x14ac:dyDescent="0.15">
      <c r="A205" s="117"/>
      <c r="B205" s="117"/>
      <c r="C205" s="120"/>
      <c r="D205" s="119"/>
      <c r="E205" s="119"/>
      <c r="F205" s="119"/>
      <c r="G205" s="119"/>
      <c r="H205" s="119"/>
      <c r="I205" s="119"/>
    </row>
    <row r="206" spans="1:9" ht="20.25" customHeight="1" x14ac:dyDescent="0.15">
      <c r="A206" s="117"/>
      <c r="B206" s="117"/>
      <c r="C206" s="120"/>
      <c r="D206" s="119"/>
      <c r="E206" s="119"/>
      <c r="F206" s="119"/>
      <c r="G206" s="119"/>
      <c r="H206" s="119"/>
      <c r="I206" s="119"/>
    </row>
    <row r="207" spans="1:9" ht="20.25" customHeight="1" x14ac:dyDescent="0.15">
      <c r="A207" s="117"/>
      <c r="B207" s="117"/>
      <c r="C207" s="120"/>
      <c r="D207" s="119"/>
      <c r="E207" s="119"/>
      <c r="F207" s="119"/>
      <c r="G207" s="119"/>
      <c r="H207" s="119"/>
      <c r="I207" s="119"/>
    </row>
    <row r="208" spans="1:9" ht="20.25" customHeight="1" x14ac:dyDescent="0.15">
      <c r="A208" s="117"/>
      <c r="B208" s="117"/>
      <c r="C208" s="120"/>
      <c r="D208" s="119"/>
      <c r="E208" s="119"/>
      <c r="F208" s="119"/>
      <c r="G208" s="119"/>
      <c r="H208" s="119"/>
      <c r="I208" s="119"/>
    </row>
    <row r="209" spans="1:9" ht="20.25" customHeight="1" x14ac:dyDescent="0.15">
      <c r="A209" s="117"/>
      <c r="B209" s="117"/>
      <c r="C209" s="120"/>
      <c r="D209" s="119"/>
      <c r="E209" s="119"/>
      <c r="F209" s="119"/>
      <c r="G209" s="119"/>
      <c r="H209" s="119"/>
      <c r="I209" s="119"/>
    </row>
    <row r="210" spans="1:9" ht="20.25" customHeight="1" x14ac:dyDescent="0.15">
      <c r="A210" s="117"/>
      <c r="B210" s="117"/>
      <c r="C210" s="120"/>
      <c r="D210" s="119"/>
      <c r="E210" s="119"/>
      <c r="F210" s="119"/>
      <c r="G210" s="119"/>
      <c r="H210" s="119"/>
      <c r="I210" s="119"/>
    </row>
    <row r="211" spans="1:9" ht="20.25" customHeight="1" x14ac:dyDescent="0.15">
      <c r="A211" s="117"/>
      <c r="B211" s="117"/>
      <c r="C211" s="120"/>
      <c r="D211" s="119"/>
      <c r="E211" s="119"/>
      <c r="F211" s="119"/>
      <c r="G211" s="119"/>
      <c r="H211" s="119"/>
      <c r="I211" s="119"/>
    </row>
    <row r="212" spans="1:9" ht="20.25" customHeight="1" x14ac:dyDescent="0.15">
      <c r="A212" s="117"/>
      <c r="B212" s="117"/>
      <c r="C212" s="120"/>
      <c r="D212" s="119"/>
      <c r="E212" s="119"/>
      <c r="F212" s="119"/>
      <c r="G212" s="119"/>
      <c r="H212" s="119"/>
      <c r="I212" s="119"/>
    </row>
    <row r="213" spans="1:9" ht="20.25" customHeight="1" x14ac:dyDescent="0.15">
      <c r="A213" s="117"/>
      <c r="B213" s="117"/>
      <c r="C213" s="120"/>
      <c r="D213" s="119"/>
      <c r="E213" s="119"/>
      <c r="F213" s="119"/>
      <c r="G213" s="119"/>
      <c r="H213" s="119"/>
      <c r="I213" s="119"/>
    </row>
    <row r="214" spans="1:9" ht="20.25" customHeight="1" x14ac:dyDescent="0.15">
      <c r="A214" s="117"/>
      <c r="B214" s="117"/>
      <c r="C214" s="120"/>
      <c r="D214" s="119"/>
      <c r="E214" s="119"/>
      <c r="F214" s="119"/>
      <c r="G214" s="119"/>
      <c r="H214" s="119"/>
      <c r="I214" s="119"/>
    </row>
    <row r="215" spans="1:9" ht="20.25" customHeight="1" x14ac:dyDescent="0.15">
      <c r="A215" s="117"/>
      <c r="B215" s="117"/>
      <c r="C215" s="120"/>
      <c r="D215" s="119"/>
      <c r="E215" s="119"/>
      <c r="F215" s="119"/>
      <c r="G215" s="119"/>
      <c r="H215" s="119"/>
      <c r="I215" s="119"/>
    </row>
    <row r="216" spans="1:9" ht="20.25" customHeight="1" x14ac:dyDescent="0.15">
      <c r="A216" s="117"/>
      <c r="B216" s="117"/>
      <c r="C216" s="120"/>
      <c r="D216" s="119"/>
      <c r="E216" s="119"/>
      <c r="F216" s="119"/>
      <c r="G216" s="119"/>
      <c r="H216" s="119"/>
      <c r="I216" s="119"/>
    </row>
    <row r="217" spans="1:9" ht="20.25" customHeight="1" x14ac:dyDescent="0.15">
      <c r="A217" s="117"/>
      <c r="B217" s="117"/>
      <c r="C217" s="120"/>
      <c r="D217" s="119"/>
      <c r="E217" s="119"/>
      <c r="F217" s="119"/>
      <c r="G217" s="119"/>
      <c r="H217" s="119"/>
      <c r="I217" s="119"/>
    </row>
    <row r="218" spans="1:9" ht="20.25" customHeight="1" x14ac:dyDescent="0.15">
      <c r="A218" s="117"/>
      <c r="B218" s="117"/>
      <c r="C218" s="120"/>
      <c r="D218" s="119"/>
      <c r="E218" s="119"/>
      <c r="F218" s="119"/>
      <c r="G218" s="119"/>
      <c r="H218" s="119"/>
      <c r="I218" s="119"/>
    </row>
    <row r="219" spans="1:9" ht="20.25" customHeight="1" x14ac:dyDescent="0.15">
      <c r="A219" s="117"/>
      <c r="B219" s="117"/>
      <c r="C219" s="120"/>
      <c r="D219" s="119"/>
      <c r="E219" s="119"/>
      <c r="F219" s="119"/>
      <c r="G219" s="119"/>
      <c r="H219" s="119"/>
      <c r="I219" s="119"/>
    </row>
    <row r="220" spans="1:9" ht="20.25" customHeight="1" x14ac:dyDescent="0.15">
      <c r="A220" s="117"/>
      <c r="B220" s="117"/>
      <c r="C220" s="120"/>
      <c r="D220" s="119"/>
      <c r="E220" s="119"/>
      <c r="F220" s="119"/>
      <c r="G220" s="119"/>
      <c r="H220" s="119"/>
      <c r="I220" s="119"/>
    </row>
    <row r="221" spans="1:9" ht="20.25" customHeight="1" x14ac:dyDescent="0.15">
      <c r="A221" s="117"/>
      <c r="B221" s="117"/>
      <c r="C221" s="120"/>
      <c r="D221" s="119"/>
      <c r="E221" s="119"/>
      <c r="F221" s="119"/>
      <c r="G221" s="119"/>
      <c r="H221" s="119"/>
      <c r="I221" s="119"/>
    </row>
    <row r="222" spans="1:9" ht="20.25" customHeight="1" x14ac:dyDescent="0.15">
      <c r="A222" s="117"/>
      <c r="B222" s="117"/>
      <c r="C222" s="120"/>
      <c r="D222" s="119"/>
      <c r="E222" s="119"/>
      <c r="F222" s="119"/>
      <c r="G222" s="119"/>
      <c r="H222" s="119"/>
      <c r="I222" s="119"/>
    </row>
    <row r="223" spans="1:9" ht="20.25" customHeight="1" x14ac:dyDescent="0.15">
      <c r="A223" s="117"/>
      <c r="B223" s="117"/>
      <c r="C223" s="120"/>
      <c r="D223" s="119"/>
      <c r="E223" s="119"/>
      <c r="F223" s="119"/>
      <c r="G223" s="119"/>
      <c r="H223" s="119"/>
      <c r="I223" s="119"/>
    </row>
    <row r="224" spans="1:9" ht="20.25" customHeight="1" x14ac:dyDescent="0.15">
      <c r="A224" s="117"/>
      <c r="B224" s="117"/>
      <c r="C224" s="120"/>
      <c r="D224" s="119"/>
      <c r="E224" s="119"/>
      <c r="F224" s="119"/>
      <c r="G224" s="119"/>
      <c r="H224" s="119"/>
      <c r="I224" s="119"/>
    </row>
    <row r="225" spans="1:9" ht="20.25" customHeight="1" x14ac:dyDescent="0.15">
      <c r="A225" s="117"/>
      <c r="B225" s="117"/>
      <c r="C225" s="120"/>
      <c r="D225" s="119"/>
      <c r="E225" s="119"/>
      <c r="F225" s="119"/>
      <c r="G225" s="119"/>
      <c r="H225" s="119"/>
      <c r="I225" s="119"/>
    </row>
    <row r="226" spans="1:9" ht="20.25" customHeight="1" x14ac:dyDescent="0.15">
      <c r="A226" s="117"/>
      <c r="B226" s="117"/>
      <c r="C226" s="120"/>
      <c r="D226" s="119"/>
      <c r="E226" s="119"/>
      <c r="F226" s="119"/>
      <c r="G226" s="119"/>
      <c r="H226" s="119"/>
      <c r="I226" s="119"/>
    </row>
    <row r="227" spans="1:9" ht="20.25" customHeight="1" x14ac:dyDescent="0.15">
      <c r="A227" s="117"/>
      <c r="B227" s="117"/>
      <c r="C227" s="120"/>
      <c r="D227" s="119"/>
      <c r="E227" s="119"/>
      <c r="F227" s="119"/>
      <c r="G227" s="119"/>
      <c r="H227" s="119"/>
      <c r="I227" s="119"/>
    </row>
    <row r="228" spans="1:9" ht="20.25" customHeight="1" x14ac:dyDescent="0.15">
      <c r="A228" s="117"/>
      <c r="B228" s="117"/>
      <c r="C228" s="120"/>
      <c r="D228" s="119"/>
      <c r="E228" s="119"/>
      <c r="F228" s="119"/>
      <c r="G228" s="119"/>
      <c r="H228" s="119"/>
      <c r="I228" s="119"/>
    </row>
    <row r="229" spans="1:9" ht="20.25" customHeight="1" x14ac:dyDescent="0.15">
      <c r="A229" s="117"/>
      <c r="B229" s="117"/>
      <c r="C229" s="120"/>
      <c r="D229" s="119"/>
      <c r="E229" s="119"/>
      <c r="F229" s="119"/>
      <c r="G229" s="119"/>
      <c r="H229" s="119"/>
      <c r="I229" s="119"/>
    </row>
    <row r="230" spans="1:9" ht="20.25" customHeight="1" x14ac:dyDescent="0.15"/>
    <row r="231" spans="1:9" ht="20.25" customHeight="1" x14ac:dyDescent="0.15"/>
    <row r="232" spans="1:9" ht="20.25" customHeight="1" x14ac:dyDescent="0.15"/>
    <row r="233" spans="1:9" ht="20.25" customHeight="1" x14ac:dyDescent="0.15"/>
    <row r="234" spans="1:9" ht="20.25" customHeight="1" x14ac:dyDescent="0.15"/>
    <row r="235" spans="1:9" ht="20.25" customHeight="1" x14ac:dyDescent="0.15"/>
    <row r="236" spans="1:9" ht="20.25" customHeight="1" x14ac:dyDescent="0.15"/>
    <row r="237" spans="1:9" ht="20.25" customHeight="1" x14ac:dyDescent="0.15"/>
    <row r="238" spans="1:9" ht="20.25" customHeight="1" x14ac:dyDescent="0.15"/>
    <row r="239" spans="1:9" ht="20.25" customHeight="1" x14ac:dyDescent="0.15"/>
    <row r="240" spans="1:9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  <row r="267" ht="20.25" customHeight="1" x14ac:dyDescent="0.15"/>
    <row r="268" ht="20.25" customHeight="1" x14ac:dyDescent="0.15"/>
    <row r="269" ht="20.25" customHeight="1" x14ac:dyDescent="0.15"/>
    <row r="270" ht="20.25" customHeight="1" x14ac:dyDescent="0.15"/>
    <row r="271" ht="20.25" customHeight="1" x14ac:dyDescent="0.15"/>
    <row r="272" ht="20.25" customHeight="1" x14ac:dyDescent="0.15"/>
    <row r="273" ht="20.25" customHeight="1" x14ac:dyDescent="0.15"/>
    <row r="274" ht="20.25" customHeight="1" x14ac:dyDescent="0.15"/>
    <row r="275" ht="20.25" customHeight="1" x14ac:dyDescent="0.15"/>
    <row r="276" ht="20.25" customHeight="1" x14ac:dyDescent="0.15"/>
    <row r="277" ht="20.25" customHeight="1" x14ac:dyDescent="0.15"/>
    <row r="278" ht="20.25" customHeight="1" x14ac:dyDescent="0.15"/>
    <row r="279" ht="20.25" customHeight="1" x14ac:dyDescent="0.15"/>
    <row r="280" ht="20.25" customHeight="1" x14ac:dyDescent="0.15"/>
    <row r="281" ht="20.25" customHeight="1" x14ac:dyDescent="0.15"/>
    <row r="282" ht="20.25" customHeight="1" x14ac:dyDescent="0.15"/>
    <row r="283" ht="20.25" customHeight="1" x14ac:dyDescent="0.15"/>
    <row r="284" ht="20.25" customHeight="1" x14ac:dyDescent="0.15"/>
    <row r="285" ht="20.25" customHeight="1" x14ac:dyDescent="0.15"/>
    <row r="286" ht="20.25" customHeight="1" x14ac:dyDescent="0.15"/>
    <row r="287" ht="20.25" customHeight="1" x14ac:dyDescent="0.15"/>
    <row r="288" ht="20.25" customHeight="1" x14ac:dyDescent="0.15"/>
    <row r="289" ht="20.25" customHeight="1" x14ac:dyDescent="0.15"/>
    <row r="290" ht="20.25" customHeight="1" x14ac:dyDescent="0.15"/>
    <row r="291" ht="20.25" customHeight="1" x14ac:dyDescent="0.15"/>
    <row r="292" ht="20.25" customHeight="1" x14ac:dyDescent="0.15"/>
    <row r="293" ht="20.25" customHeight="1" x14ac:dyDescent="0.15"/>
    <row r="294" ht="20.25" customHeight="1" x14ac:dyDescent="0.15"/>
    <row r="295" ht="20.25" customHeight="1" x14ac:dyDescent="0.15"/>
    <row r="296" ht="20.25" customHeight="1" x14ac:dyDescent="0.15"/>
    <row r="297" ht="20.25" customHeight="1" x14ac:dyDescent="0.15"/>
    <row r="298" ht="20.25" customHeight="1" x14ac:dyDescent="0.15"/>
    <row r="299" ht="20.25" customHeight="1" x14ac:dyDescent="0.15"/>
    <row r="300" ht="20.25" customHeight="1" x14ac:dyDescent="0.15"/>
    <row r="301" ht="20.25" customHeight="1" x14ac:dyDescent="0.15"/>
    <row r="302" ht="20.25" customHeight="1" x14ac:dyDescent="0.15"/>
    <row r="303" ht="20.25" customHeight="1" x14ac:dyDescent="0.15"/>
    <row r="304" ht="20.25" customHeight="1" x14ac:dyDescent="0.15"/>
    <row r="305" ht="20.25" customHeight="1" x14ac:dyDescent="0.15"/>
    <row r="306" ht="20.25" customHeight="1" x14ac:dyDescent="0.15"/>
    <row r="307" ht="20.25" customHeight="1" x14ac:dyDescent="0.15"/>
    <row r="308" ht="20.25" customHeight="1" x14ac:dyDescent="0.15"/>
    <row r="309" ht="20.25" customHeight="1" x14ac:dyDescent="0.15"/>
    <row r="310" ht="20.25" customHeight="1" x14ac:dyDescent="0.15"/>
    <row r="311" ht="20.25" customHeight="1" x14ac:dyDescent="0.15"/>
    <row r="312" ht="20.25" customHeight="1" x14ac:dyDescent="0.15"/>
    <row r="313" ht="20.25" customHeight="1" x14ac:dyDescent="0.15"/>
    <row r="314" ht="20.25" customHeight="1" x14ac:dyDescent="0.15"/>
    <row r="315" ht="20.25" customHeight="1" x14ac:dyDescent="0.15"/>
    <row r="316" ht="20.25" customHeight="1" x14ac:dyDescent="0.15"/>
    <row r="317" ht="20.25" customHeight="1" x14ac:dyDescent="0.15"/>
    <row r="318" ht="20.25" customHeight="1" x14ac:dyDescent="0.15"/>
    <row r="319" ht="20.25" customHeight="1" x14ac:dyDescent="0.15"/>
    <row r="320" ht="20.25" customHeight="1" x14ac:dyDescent="0.15"/>
    <row r="321" ht="20.25" customHeight="1" x14ac:dyDescent="0.15"/>
    <row r="322" ht="20.25" customHeight="1" x14ac:dyDescent="0.15"/>
    <row r="323" ht="20.25" customHeight="1" x14ac:dyDescent="0.15"/>
    <row r="324" ht="20.25" customHeight="1" x14ac:dyDescent="0.15"/>
    <row r="325" ht="20.25" customHeight="1" x14ac:dyDescent="0.15"/>
    <row r="326" ht="20.25" customHeight="1" x14ac:dyDescent="0.15"/>
    <row r="327" ht="20.25" customHeight="1" x14ac:dyDescent="0.15"/>
    <row r="328" ht="20.25" customHeight="1" x14ac:dyDescent="0.15"/>
    <row r="329" ht="20.25" customHeight="1" x14ac:dyDescent="0.15"/>
    <row r="330" ht="20.25" customHeight="1" x14ac:dyDescent="0.15"/>
    <row r="331" ht="20.25" customHeight="1" x14ac:dyDescent="0.15"/>
    <row r="332" ht="20.25" customHeight="1" x14ac:dyDescent="0.15"/>
    <row r="333" ht="20.25" customHeight="1" x14ac:dyDescent="0.15"/>
    <row r="334" ht="20.25" customHeight="1" x14ac:dyDescent="0.15"/>
    <row r="335" ht="20.25" customHeight="1" x14ac:dyDescent="0.15"/>
    <row r="336" ht="20.25" customHeight="1" x14ac:dyDescent="0.15"/>
    <row r="337" ht="20.25" customHeight="1" x14ac:dyDescent="0.15"/>
    <row r="338" ht="20.25" customHeight="1" x14ac:dyDescent="0.15"/>
    <row r="339" ht="20.25" customHeight="1" x14ac:dyDescent="0.15"/>
    <row r="340" ht="20.25" customHeight="1" x14ac:dyDescent="0.15"/>
    <row r="341" ht="20.25" customHeight="1" x14ac:dyDescent="0.15"/>
    <row r="342" ht="20.25" customHeight="1" x14ac:dyDescent="0.15"/>
    <row r="343" ht="20.25" customHeight="1" x14ac:dyDescent="0.15"/>
    <row r="344" ht="20.25" customHeight="1" x14ac:dyDescent="0.15"/>
    <row r="345" ht="20.25" customHeight="1" x14ac:dyDescent="0.15"/>
    <row r="346" ht="20.25" customHeight="1" x14ac:dyDescent="0.15"/>
    <row r="347" ht="20.25" customHeight="1" x14ac:dyDescent="0.15"/>
    <row r="348" ht="20.25" customHeight="1" x14ac:dyDescent="0.15"/>
    <row r="349" ht="20.25" customHeight="1" x14ac:dyDescent="0.15"/>
    <row r="350" ht="20.25" customHeight="1" x14ac:dyDescent="0.15"/>
    <row r="351" ht="20.25" customHeight="1" x14ac:dyDescent="0.15"/>
    <row r="352" ht="20.25" customHeight="1" x14ac:dyDescent="0.15"/>
    <row r="353" ht="20.25" customHeight="1" x14ac:dyDescent="0.15"/>
    <row r="354" ht="20.25" customHeight="1" x14ac:dyDescent="0.15"/>
    <row r="355" ht="20.25" customHeight="1" x14ac:dyDescent="0.15"/>
    <row r="356" ht="20.25" customHeight="1" x14ac:dyDescent="0.15"/>
    <row r="357" ht="20.25" customHeight="1" x14ac:dyDescent="0.15"/>
    <row r="358" ht="20.25" customHeight="1" x14ac:dyDescent="0.15"/>
    <row r="359" ht="20.25" customHeight="1" x14ac:dyDescent="0.15"/>
    <row r="360" ht="20.25" customHeight="1" x14ac:dyDescent="0.15"/>
    <row r="361" ht="20.25" customHeight="1" x14ac:dyDescent="0.15"/>
    <row r="362" ht="20.25" customHeight="1" x14ac:dyDescent="0.15"/>
    <row r="363" ht="20.25" customHeight="1" x14ac:dyDescent="0.15"/>
    <row r="364" ht="20.25" customHeight="1" x14ac:dyDescent="0.15"/>
    <row r="365" ht="20.25" customHeight="1" x14ac:dyDescent="0.15"/>
    <row r="366" ht="20.25" customHeight="1" x14ac:dyDescent="0.15"/>
    <row r="367" ht="20.25" customHeight="1" x14ac:dyDescent="0.15"/>
    <row r="368" ht="20.25" customHeight="1" x14ac:dyDescent="0.15"/>
    <row r="369" ht="20.25" customHeight="1" x14ac:dyDescent="0.15"/>
    <row r="370" ht="20.25" customHeight="1" x14ac:dyDescent="0.15"/>
    <row r="371" ht="20.25" customHeight="1" x14ac:dyDescent="0.15"/>
    <row r="372" ht="20.25" customHeight="1" x14ac:dyDescent="0.15"/>
    <row r="373" ht="20.25" customHeight="1" x14ac:dyDescent="0.15"/>
    <row r="374" ht="20.25" customHeight="1" x14ac:dyDescent="0.15"/>
    <row r="375" ht="20.25" customHeight="1" x14ac:dyDescent="0.15"/>
    <row r="376" ht="20.25" customHeight="1" x14ac:dyDescent="0.15"/>
    <row r="377" ht="20.25" customHeight="1" x14ac:dyDescent="0.15"/>
    <row r="378" ht="20.25" customHeight="1" x14ac:dyDescent="0.15"/>
    <row r="379" ht="20.25" customHeight="1" x14ac:dyDescent="0.15"/>
    <row r="380" ht="20.25" customHeight="1" x14ac:dyDescent="0.15"/>
    <row r="381" ht="20.25" customHeight="1" x14ac:dyDescent="0.15"/>
    <row r="382" ht="20.25" customHeight="1" x14ac:dyDescent="0.15"/>
    <row r="383" ht="20.25" customHeight="1" x14ac:dyDescent="0.15"/>
    <row r="384" ht="20.25" customHeight="1" x14ac:dyDescent="0.15"/>
    <row r="385" ht="20.25" customHeight="1" x14ac:dyDescent="0.15"/>
    <row r="386" ht="20.25" customHeight="1" x14ac:dyDescent="0.15"/>
    <row r="387" ht="20.25" customHeight="1" x14ac:dyDescent="0.15"/>
    <row r="388" ht="20.25" customHeight="1" x14ac:dyDescent="0.15"/>
    <row r="389" ht="20.25" customHeight="1" x14ac:dyDescent="0.15"/>
    <row r="390" ht="20.25" customHeight="1" x14ac:dyDescent="0.15"/>
    <row r="391" ht="20.25" customHeight="1" x14ac:dyDescent="0.15"/>
    <row r="392" ht="20.25" customHeight="1" x14ac:dyDescent="0.15"/>
    <row r="393" ht="20.25" customHeight="1" x14ac:dyDescent="0.15"/>
    <row r="394" ht="20.25" customHeight="1" x14ac:dyDescent="0.15"/>
    <row r="395" ht="20.25" customHeight="1" x14ac:dyDescent="0.15"/>
    <row r="396" ht="20.25" customHeight="1" x14ac:dyDescent="0.15"/>
    <row r="397" ht="20.25" customHeight="1" x14ac:dyDescent="0.15"/>
    <row r="398" ht="20.25" customHeight="1" x14ac:dyDescent="0.15"/>
    <row r="399" ht="20.25" customHeight="1" x14ac:dyDescent="0.15"/>
    <row r="400" ht="20.25" customHeight="1" x14ac:dyDescent="0.15"/>
    <row r="401" ht="20.25" customHeight="1" x14ac:dyDescent="0.15"/>
    <row r="402" ht="20.25" customHeight="1" x14ac:dyDescent="0.15"/>
    <row r="403" ht="20.25" customHeight="1" x14ac:dyDescent="0.15"/>
    <row r="404" ht="20.25" customHeight="1" x14ac:dyDescent="0.15"/>
    <row r="405" ht="20.25" customHeight="1" x14ac:dyDescent="0.15"/>
    <row r="406" ht="20.25" customHeight="1" x14ac:dyDescent="0.15"/>
    <row r="407" ht="20.25" customHeight="1" x14ac:dyDescent="0.15"/>
    <row r="408" ht="20.25" customHeight="1" x14ac:dyDescent="0.15"/>
    <row r="409" ht="20.25" customHeight="1" x14ac:dyDescent="0.15"/>
    <row r="410" ht="20.25" customHeight="1" x14ac:dyDescent="0.15"/>
    <row r="411" ht="20.25" customHeight="1" x14ac:dyDescent="0.15"/>
    <row r="412" ht="20.25" customHeight="1" x14ac:dyDescent="0.15"/>
    <row r="413" ht="20.25" customHeight="1" x14ac:dyDescent="0.15"/>
    <row r="414" ht="20.25" customHeight="1" x14ac:dyDescent="0.15"/>
    <row r="415" ht="20.25" customHeight="1" x14ac:dyDescent="0.15"/>
    <row r="416" ht="20.25" customHeight="1" x14ac:dyDescent="0.15"/>
    <row r="417" ht="20.25" customHeight="1" x14ac:dyDescent="0.15"/>
    <row r="418" ht="20.25" customHeight="1" x14ac:dyDescent="0.15"/>
    <row r="419" ht="20.25" customHeight="1" x14ac:dyDescent="0.15"/>
    <row r="420" ht="20.25" customHeight="1" x14ac:dyDescent="0.15"/>
    <row r="421" ht="20.25" customHeight="1" x14ac:dyDescent="0.15"/>
    <row r="422" ht="20.25" customHeight="1" x14ac:dyDescent="0.15"/>
    <row r="423" ht="20.25" customHeight="1" x14ac:dyDescent="0.15"/>
    <row r="424" ht="20.25" customHeight="1" x14ac:dyDescent="0.15"/>
    <row r="425" ht="20.25" customHeight="1" x14ac:dyDescent="0.15"/>
    <row r="426" ht="20.25" customHeight="1" x14ac:dyDescent="0.15"/>
    <row r="427" ht="20.25" customHeight="1" x14ac:dyDescent="0.15"/>
    <row r="428" ht="20.25" customHeight="1" x14ac:dyDescent="0.15"/>
    <row r="429" ht="20.25" customHeight="1" x14ac:dyDescent="0.15"/>
    <row r="430" ht="20.25" customHeight="1" x14ac:dyDescent="0.15"/>
    <row r="431" ht="20.25" customHeight="1" x14ac:dyDescent="0.15"/>
    <row r="432" ht="20.25" customHeight="1" x14ac:dyDescent="0.15"/>
    <row r="433" ht="20.25" customHeight="1" x14ac:dyDescent="0.15"/>
    <row r="434" ht="20.25" customHeight="1" x14ac:dyDescent="0.15"/>
    <row r="435" ht="20.25" customHeight="1" x14ac:dyDescent="0.15"/>
    <row r="436" ht="20.25" customHeight="1" x14ac:dyDescent="0.15"/>
    <row r="437" ht="20.25" customHeight="1" x14ac:dyDescent="0.15"/>
    <row r="438" ht="20.25" customHeight="1" x14ac:dyDescent="0.15"/>
    <row r="439" ht="20.25" customHeight="1" x14ac:dyDescent="0.15"/>
    <row r="440" ht="20.25" customHeight="1" x14ac:dyDescent="0.15"/>
    <row r="441" ht="20.25" customHeight="1" x14ac:dyDescent="0.15"/>
    <row r="442" ht="20.25" customHeight="1" x14ac:dyDescent="0.15"/>
    <row r="443" ht="20.25" customHeight="1" x14ac:dyDescent="0.15"/>
    <row r="444" ht="20.25" customHeight="1" x14ac:dyDescent="0.15"/>
    <row r="445" ht="20.25" customHeight="1" x14ac:dyDescent="0.15"/>
    <row r="446" ht="20.25" customHeight="1" x14ac:dyDescent="0.15"/>
    <row r="447" ht="20.25" customHeight="1" x14ac:dyDescent="0.15"/>
    <row r="448" ht="20.25" customHeight="1" x14ac:dyDescent="0.15"/>
    <row r="449" ht="20.25" customHeight="1" x14ac:dyDescent="0.15"/>
    <row r="450" ht="20.25" customHeight="1" x14ac:dyDescent="0.15"/>
    <row r="451" ht="20.25" customHeight="1" x14ac:dyDescent="0.15"/>
    <row r="452" ht="20.25" customHeight="1" x14ac:dyDescent="0.15"/>
    <row r="453" ht="20.25" customHeight="1" x14ac:dyDescent="0.15"/>
    <row r="454" ht="20.25" customHeight="1" x14ac:dyDescent="0.15"/>
    <row r="455" ht="20.25" customHeight="1" x14ac:dyDescent="0.15"/>
    <row r="456" ht="20.25" customHeight="1" x14ac:dyDescent="0.15"/>
    <row r="457" ht="20.25" customHeight="1" x14ac:dyDescent="0.15"/>
    <row r="458" ht="20.25" customHeight="1" x14ac:dyDescent="0.15"/>
    <row r="459" ht="20.25" customHeight="1" x14ac:dyDescent="0.15"/>
    <row r="460" ht="20.25" customHeight="1" x14ac:dyDescent="0.15"/>
    <row r="461" ht="20.25" customHeight="1" x14ac:dyDescent="0.15"/>
    <row r="462" ht="20.25" customHeight="1" x14ac:dyDescent="0.15"/>
    <row r="463" ht="20.25" customHeight="1" x14ac:dyDescent="0.15"/>
    <row r="464" ht="20.25" customHeight="1" x14ac:dyDescent="0.15"/>
    <row r="465" ht="20.25" customHeight="1" x14ac:dyDescent="0.15"/>
    <row r="466" ht="20.25" customHeight="1" x14ac:dyDescent="0.15"/>
    <row r="467" ht="20.25" customHeight="1" x14ac:dyDescent="0.15"/>
    <row r="468" ht="20.25" customHeight="1" x14ac:dyDescent="0.15"/>
    <row r="469" ht="20.25" customHeight="1" x14ac:dyDescent="0.15"/>
    <row r="470" ht="20.25" customHeight="1" x14ac:dyDescent="0.15"/>
    <row r="471" ht="20.25" customHeight="1" x14ac:dyDescent="0.15"/>
    <row r="472" ht="20.25" customHeight="1" x14ac:dyDescent="0.15"/>
    <row r="473" ht="20.25" customHeight="1" x14ac:dyDescent="0.15"/>
    <row r="474" ht="20.25" customHeight="1" x14ac:dyDescent="0.15"/>
    <row r="475" ht="20.25" customHeight="1" x14ac:dyDescent="0.15"/>
    <row r="476" ht="20.25" customHeight="1" x14ac:dyDescent="0.15"/>
    <row r="477" ht="20.25" customHeight="1" x14ac:dyDescent="0.15"/>
    <row r="478" ht="20.25" customHeight="1" x14ac:dyDescent="0.15"/>
    <row r="479" ht="20.25" customHeight="1" x14ac:dyDescent="0.15"/>
    <row r="480" ht="20.25" customHeight="1" x14ac:dyDescent="0.15"/>
    <row r="481" ht="20.25" customHeight="1" x14ac:dyDescent="0.15"/>
    <row r="482" ht="20.25" customHeight="1" x14ac:dyDescent="0.15"/>
    <row r="483" ht="20.25" customHeight="1" x14ac:dyDescent="0.15"/>
    <row r="484" ht="20.25" customHeight="1" x14ac:dyDescent="0.15"/>
    <row r="485" ht="20.25" customHeight="1" x14ac:dyDescent="0.15"/>
    <row r="486" ht="20.25" customHeight="1" x14ac:dyDescent="0.15"/>
    <row r="487" ht="20.25" customHeight="1" x14ac:dyDescent="0.15"/>
    <row r="488" ht="20.25" customHeight="1" x14ac:dyDescent="0.15"/>
    <row r="489" ht="20.25" customHeight="1" x14ac:dyDescent="0.15"/>
    <row r="490" ht="20.25" customHeight="1" x14ac:dyDescent="0.15"/>
    <row r="491" ht="20.25" customHeight="1" x14ac:dyDescent="0.15"/>
    <row r="492" ht="20.25" customHeight="1" x14ac:dyDescent="0.15"/>
    <row r="493" ht="20.25" customHeight="1" x14ac:dyDescent="0.15"/>
    <row r="494" ht="20.25" customHeight="1" x14ac:dyDescent="0.15"/>
    <row r="495" ht="20.25" customHeight="1" x14ac:dyDescent="0.15"/>
    <row r="496" ht="20.25" customHeight="1" x14ac:dyDescent="0.15"/>
    <row r="497" ht="20.25" customHeight="1" x14ac:dyDescent="0.15"/>
    <row r="498" ht="20.25" customHeight="1" x14ac:dyDescent="0.15"/>
    <row r="499" ht="20.25" customHeight="1" x14ac:dyDescent="0.15"/>
    <row r="500" ht="20.25" customHeight="1" x14ac:dyDescent="0.15"/>
    <row r="501" ht="20.25" customHeight="1" x14ac:dyDescent="0.15"/>
    <row r="502" ht="20.25" customHeight="1" x14ac:dyDescent="0.15"/>
    <row r="503" ht="20.25" customHeight="1" x14ac:dyDescent="0.15"/>
    <row r="504" ht="20.25" customHeight="1" x14ac:dyDescent="0.15"/>
    <row r="505" ht="20.25" customHeight="1" x14ac:dyDescent="0.15"/>
    <row r="506" ht="20.25" customHeight="1" x14ac:dyDescent="0.15"/>
    <row r="507" ht="20.25" customHeight="1" x14ac:dyDescent="0.15"/>
    <row r="508" ht="20.25" customHeight="1" x14ac:dyDescent="0.15"/>
    <row r="509" ht="20.25" customHeight="1" x14ac:dyDescent="0.15"/>
    <row r="510" ht="20.25" customHeight="1" x14ac:dyDescent="0.15"/>
    <row r="511" ht="20.25" customHeight="1" x14ac:dyDescent="0.15"/>
    <row r="512" ht="20.25" customHeight="1" x14ac:dyDescent="0.15"/>
    <row r="513" ht="20.25" customHeight="1" x14ac:dyDescent="0.15"/>
    <row r="514" ht="20.25" customHeight="1" x14ac:dyDescent="0.15"/>
    <row r="515" ht="20.25" customHeight="1" x14ac:dyDescent="0.15"/>
    <row r="516" ht="20.25" customHeight="1" x14ac:dyDescent="0.15"/>
    <row r="517" ht="20.25" customHeight="1" x14ac:dyDescent="0.15"/>
    <row r="518" ht="20.25" customHeight="1" x14ac:dyDescent="0.15"/>
    <row r="519" ht="20.25" customHeight="1" x14ac:dyDescent="0.15"/>
    <row r="520" ht="20.25" customHeight="1" x14ac:dyDescent="0.15"/>
    <row r="521" ht="20.25" customHeight="1" x14ac:dyDescent="0.15"/>
    <row r="522" ht="20.25" customHeight="1" x14ac:dyDescent="0.15"/>
    <row r="523" ht="20.25" customHeight="1" x14ac:dyDescent="0.15"/>
    <row r="524" ht="20.25" customHeight="1" x14ac:dyDescent="0.15"/>
    <row r="525" ht="20.25" customHeight="1" x14ac:dyDescent="0.15"/>
    <row r="526" ht="20.25" customHeight="1" x14ac:dyDescent="0.15"/>
    <row r="527" ht="20.25" customHeight="1" x14ac:dyDescent="0.15"/>
    <row r="528" ht="20.25" customHeight="1" x14ac:dyDescent="0.15"/>
    <row r="529" ht="20.25" customHeight="1" x14ac:dyDescent="0.15"/>
    <row r="530" ht="20.25" customHeight="1" x14ac:dyDescent="0.15"/>
    <row r="531" ht="20.25" customHeight="1" x14ac:dyDescent="0.15"/>
    <row r="532" ht="20.25" customHeight="1" x14ac:dyDescent="0.15"/>
    <row r="533" ht="20.25" customHeight="1" x14ac:dyDescent="0.15"/>
    <row r="534" ht="20.25" customHeight="1" x14ac:dyDescent="0.15"/>
    <row r="535" ht="20.25" customHeight="1" x14ac:dyDescent="0.15"/>
    <row r="536" ht="20.25" customHeight="1" x14ac:dyDescent="0.15"/>
    <row r="537" ht="20.25" customHeight="1" x14ac:dyDescent="0.15"/>
    <row r="538" ht="20.25" customHeight="1" x14ac:dyDescent="0.15"/>
    <row r="539" ht="20.25" customHeight="1" x14ac:dyDescent="0.15"/>
    <row r="540" ht="20.25" customHeight="1" x14ac:dyDescent="0.15"/>
    <row r="541" ht="20.25" customHeight="1" x14ac:dyDescent="0.15"/>
    <row r="542" ht="20.25" customHeight="1" x14ac:dyDescent="0.15"/>
    <row r="543" ht="20.25" customHeight="1" x14ac:dyDescent="0.15"/>
    <row r="544" ht="20.25" customHeight="1" x14ac:dyDescent="0.15"/>
    <row r="545" ht="20.25" customHeight="1" x14ac:dyDescent="0.15"/>
    <row r="546" ht="20.25" customHeight="1" x14ac:dyDescent="0.15"/>
    <row r="547" ht="20.25" customHeight="1" x14ac:dyDescent="0.15"/>
    <row r="548" ht="20.25" customHeight="1" x14ac:dyDescent="0.15"/>
    <row r="549" ht="20.25" customHeight="1" x14ac:dyDescent="0.15"/>
    <row r="550" ht="20.25" customHeight="1" x14ac:dyDescent="0.15"/>
    <row r="551" ht="20.25" customHeight="1" x14ac:dyDescent="0.15"/>
    <row r="552" ht="20.25" customHeight="1" x14ac:dyDescent="0.15"/>
    <row r="553" ht="20.25" customHeight="1" x14ac:dyDescent="0.15"/>
    <row r="554" ht="20.25" customHeight="1" x14ac:dyDescent="0.15"/>
    <row r="555" ht="20.25" customHeight="1" x14ac:dyDescent="0.15"/>
    <row r="556" ht="20.25" customHeight="1" x14ac:dyDescent="0.15"/>
    <row r="557" ht="20.25" customHeight="1" x14ac:dyDescent="0.15"/>
    <row r="558" ht="20.25" customHeight="1" x14ac:dyDescent="0.15"/>
    <row r="559" ht="20.25" customHeight="1" x14ac:dyDescent="0.15"/>
    <row r="560" ht="20.25" customHeight="1" x14ac:dyDescent="0.15"/>
    <row r="561" ht="20.25" customHeight="1" x14ac:dyDescent="0.15"/>
    <row r="562" ht="20.25" customHeight="1" x14ac:dyDescent="0.15"/>
    <row r="563" ht="20.25" customHeight="1" x14ac:dyDescent="0.15"/>
    <row r="564" ht="20.25" customHeight="1" x14ac:dyDescent="0.15"/>
    <row r="565" ht="20.25" customHeight="1" x14ac:dyDescent="0.15"/>
    <row r="566" ht="20.25" customHeight="1" x14ac:dyDescent="0.15"/>
    <row r="567" ht="20.25" customHeight="1" x14ac:dyDescent="0.15"/>
    <row r="568" ht="20.25" customHeight="1" x14ac:dyDescent="0.15"/>
    <row r="569" ht="20.25" customHeight="1" x14ac:dyDescent="0.15"/>
    <row r="570" ht="20.25" customHeight="1" x14ac:dyDescent="0.15"/>
    <row r="571" ht="20.25" customHeight="1" x14ac:dyDescent="0.15"/>
    <row r="572" ht="20.25" customHeight="1" x14ac:dyDescent="0.15"/>
    <row r="573" ht="20.25" customHeight="1" x14ac:dyDescent="0.15"/>
    <row r="574" ht="20.25" customHeight="1" x14ac:dyDescent="0.15"/>
    <row r="575" ht="20.25" customHeight="1" x14ac:dyDescent="0.15"/>
    <row r="576" ht="20.25" customHeight="1" x14ac:dyDescent="0.15"/>
    <row r="577" ht="20.25" customHeight="1" x14ac:dyDescent="0.15"/>
    <row r="578" ht="20.25" customHeight="1" x14ac:dyDescent="0.15"/>
    <row r="579" ht="20.25" customHeight="1" x14ac:dyDescent="0.15"/>
    <row r="580" ht="20.25" customHeight="1" x14ac:dyDescent="0.15"/>
    <row r="581" ht="20.25" customHeight="1" x14ac:dyDescent="0.15"/>
    <row r="582" ht="20.25" customHeight="1" x14ac:dyDescent="0.15"/>
    <row r="583" ht="20.25" customHeight="1" x14ac:dyDescent="0.15"/>
    <row r="584" ht="20.25" customHeight="1" x14ac:dyDescent="0.15"/>
    <row r="585" ht="20.25" customHeight="1" x14ac:dyDescent="0.15"/>
    <row r="586" ht="20.25" customHeight="1" x14ac:dyDescent="0.15"/>
    <row r="587" ht="20.25" customHeight="1" x14ac:dyDescent="0.15"/>
    <row r="588" ht="20.25" customHeight="1" x14ac:dyDescent="0.15"/>
    <row r="589" ht="20.25" customHeight="1" x14ac:dyDescent="0.15"/>
    <row r="590" ht="20.25" customHeight="1" x14ac:dyDescent="0.15"/>
    <row r="591" ht="20.25" customHeight="1" x14ac:dyDescent="0.15"/>
    <row r="592" ht="20.25" customHeight="1" x14ac:dyDescent="0.15"/>
    <row r="593" ht="20.25" customHeight="1" x14ac:dyDescent="0.15"/>
    <row r="594" ht="20.25" customHeight="1" x14ac:dyDescent="0.15"/>
    <row r="595" ht="20.25" customHeight="1" x14ac:dyDescent="0.15"/>
    <row r="596" ht="20.25" customHeight="1" x14ac:dyDescent="0.15"/>
    <row r="597" ht="20.25" customHeight="1" x14ac:dyDescent="0.15"/>
    <row r="598" ht="20.25" customHeight="1" x14ac:dyDescent="0.15"/>
    <row r="599" ht="20.25" customHeight="1" x14ac:dyDescent="0.15"/>
    <row r="600" ht="20.25" customHeight="1" x14ac:dyDescent="0.15"/>
    <row r="601" ht="20.25" customHeight="1" x14ac:dyDescent="0.15"/>
    <row r="602" ht="20.25" customHeight="1" x14ac:dyDescent="0.15"/>
    <row r="603" ht="20.25" customHeight="1" x14ac:dyDescent="0.15"/>
    <row r="604" ht="20.25" customHeight="1" x14ac:dyDescent="0.15"/>
    <row r="605" ht="20.25" customHeight="1" x14ac:dyDescent="0.15"/>
    <row r="606" ht="20.25" customHeight="1" x14ac:dyDescent="0.15"/>
    <row r="607" ht="20.25" customHeight="1" x14ac:dyDescent="0.15"/>
    <row r="608" ht="20.25" customHeight="1" x14ac:dyDescent="0.15"/>
    <row r="609" ht="20.25" customHeight="1" x14ac:dyDescent="0.15"/>
    <row r="610" ht="20.25" customHeight="1" x14ac:dyDescent="0.15"/>
    <row r="611" ht="20.25" customHeight="1" x14ac:dyDescent="0.15"/>
    <row r="612" ht="20.25" customHeight="1" x14ac:dyDescent="0.15"/>
    <row r="613" ht="20.25" customHeight="1" x14ac:dyDescent="0.15"/>
    <row r="614" ht="20.25" customHeight="1" x14ac:dyDescent="0.15"/>
    <row r="615" ht="20.25" customHeight="1" x14ac:dyDescent="0.15"/>
    <row r="616" ht="20.25" customHeight="1" x14ac:dyDescent="0.15"/>
    <row r="617" ht="20.25" customHeight="1" x14ac:dyDescent="0.15"/>
    <row r="618" ht="20.25" customHeight="1" x14ac:dyDescent="0.15"/>
    <row r="619" ht="20.25" customHeight="1" x14ac:dyDescent="0.15"/>
    <row r="620" ht="20.25" customHeight="1" x14ac:dyDescent="0.15"/>
    <row r="621" ht="20.25" customHeight="1" x14ac:dyDescent="0.15"/>
    <row r="622" ht="20.25" customHeight="1" x14ac:dyDescent="0.15"/>
    <row r="623" ht="20.25" customHeight="1" x14ac:dyDescent="0.15"/>
    <row r="624" ht="20.25" customHeight="1" x14ac:dyDescent="0.15"/>
    <row r="625" ht="20.25" customHeight="1" x14ac:dyDescent="0.15"/>
    <row r="626" ht="20.25" customHeight="1" x14ac:dyDescent="0.15"/>
    <row r="627" ht="20.25" customHeight="1" x14ac:dyDescent="0.15"/>
    <row r="628" ht="20.25" customHeight="1" x14ac:dyDescent="0.15"/>
    <row r="629" ht="20.25" customHeight="1" x14ac:dyDescent="0.15"/>
    <row r="630" ht="20.25" customHeight="1" x14ac:dyDescent="0.15"/>
    <row r="631" ht="20.25" customHeight="1" x14ac:dyDescent="0.15"/>
    <row r="632" ht="20.25" customHeight="1" x14ac:dyDescent="0.15"/>
    <row r="633" ht="20.25" customHeight="1" x14ac:dyDescent="0.15"/>
    <row r="634" ht="20.25" customHeight="1" x14ac:dyDescent="0.15"/>
    <row r="635" ht="20.25" customHeight="1" x14ac:dyDescent="0.15"/>
    <row r="636" ht="20.25" customHeight="1" x14ac:dyDescent="0.15"/>
    <row r="637" ht="20.25" customHeight="1" x14ac:dyDescent="0.15"/>
    <row r="638" ht="20.25" customHeight="1" x14ac:dyDescent="0.15"/>
    <row r="639" ht="20.25" customHeight="1" x14ac:dyDescent="0.15"/>
    <row r="640" ht="20.25" customHeight="1" x14ac:dyDescent="0.15"/>
    <row r="641" ht="20.25" customHeight="1" x14ac:dyDescent="0.15"/>
    <row r="642" ht="20.25" customHeight="1" x14ac:dyDescent="0.15"/>
    <row r="643" ht="20.25" customHeight="1" x14ac:dyDescent="0.15"/>
    <row r="644" ht="20.25" customHeight="1" x14ac:dyDescent="0.15"/>
    <row r="645" ht="20.25" customHeight="1" x14ac:dyDescent="0.15"/>
    <row r="646" ht="20.25" customHeight="1" x14ac:dyDescent="0.15"/>
    <row r="647" ht="20.25" customHeight="1" x14ac:dyDescent="0.15"/>
    <row r="648" ht="20.25" customHeight="1" x14ac:dyDescent="0.15"/>
    <row r="649" ht="20.25" customHeight="1" x14ac:dyDescent="0.15"/>
    <row r="650" ht="20.25" customHeight="1" x14ac:dyDescent="0.15"/>
    <row r="651" ht="20.25" customHeight="1" x14ac:dyDescent="0.15"/>
    <row r="652" ht="20.25" customHeight="1" x14ac:dyDescent="0.15"/>
    <row r="653" ht="20.25" customHeight="1" x14ac:dyDescent="0.15"/>
    <row r="654" ht="20.25" customHeight="1" x14ac:dyDescent="0.15"/>
    <row r="655" ht="20.25" customHeight="1" x14ac:dyDescent="0.15"/>
    <row r="656" ht="20.25" customHeight="1" x14ac:dyDescent="0.15"/>
    <row r="657" ht="20.25" customHeight="1" x14ac:dyDescent="0.15"/>
    <row r="658" ht="20.25" customHeight="1" x14ac:dyDescent="0.15"/>
    <row r="659" ht="20.25" customHeight="1" x14ac:dyDescent="0.15"/>
    <row r="660" ht="20.25" customHeight="1" x14ac:dyDescent="0.15"/>
    <row r="661" ht="20.25" customHeight="1" x14ac:dyDescent="0.15"/>
    <row r="662" ht="20.25" customHeight="1" x14ac:dyDescent="0.15"/>
    <row r="663" ht="20.25" customHeight="1" x14ac:dyDescent="0.15"/>
    <row r="664" ht="20.25" customHeight="1" x14ac:dyDescent="0.15"/>
    <row r="665" ht="20.25" customHeight="1" x14ac:dyDescent="0.15"/>
    <row r="666" ht="20.25" customHeight="1" x14ac:dyDescent="0.15"/>
    <row r="667" ht="20.25" customHeight="1" x14ac:dyDescent="0.15"/>
    <row r="668" ht="20.25" customHeight="1" x14ac:dyDescent="0.15"/>
    <row r="669" ht="20.25" customHeight="1" x14ac:dyDescent="0.15"/>
    <row r="670" ht="20.25" customHeight="1" x14ac:dyDescent="0.15"/>
    <row r="671" ht="20.25" customHeight="1" x14ac:dyDescent="0.15"/>
    <row r="672" ht="20.25" customHeight="1" x14ac:dyDescent="0.15"/>
    <row r="673" ht="20.25" customHeight="1" x14ac:dyDescent="0.15"/>
    <row r="674" ht="20.25" customHeight="1" x14ac:dyDescent="0.15"/>
    <row r="675" ht="20.25" customHeight="1" x14ac:dyDescent="0.15"/>
    <row r="676" ht="20.25" customHeight="1" x14ac:dyDescent="0.15"/>
    <row r="677" ht="20.25" customHeight="1" x14ac:dyDescent="0.15"/>
    <row r="678" ht="20.25" customHeight="1" x14ac:dyDescent="0.15"/>
    <row r="679" ht="20.25" customHeight="1" x14ac:dyDescent="0.15"/>
    <row r="680" ht="20.25" customHeight="1" x14ac:dyDescent="0.15"/>
    <row r="681" ht="20.25" customHeight="1" x14ac:dyDescent="0.15"/>
    <row r="682" ht="20.25" customHeight="1" x14ac:dyDescent="0.15"/>
    <row r="683" ht="20.25" customHeight="1" x14ac:dyDescent="0.15"/>
    <row r="684" ht="20.25" customHeight="1" x14ac:dyDescent="0.15"/>
    <row r="685" ht="20.25" customHeight="1" x14ac:dyDescent="0.15"/>
    <row r="686" ht="20.25" customHeight="1" x14ac:dyDescent="0.15"/>
    <row r="687" ht="20.25" customHeight="1" x14ac:dyDescent="0.15"/>
    <row r="688" ht="20.25" customHeight="1" x14ac:dyDescent="0.15"/>
    <row r="689" ht="20.25" customHeight="1" x14ac:dyDescent="0.15"/>
    <row r="690" ht="20.25" customHeight="1" x14ac:dyDescent="0.15"/>
    <row r="691" ht="20.25" customHeight="1" x14ac:dyDescent="0.15"/>
    <row r="692" ht="20.25" customHeight="1" x14ac:dyDescent="0.15"/>
    <row r="693" ht="20.25" customHeight="1" x14ac:dyDescent="0.15"/>
    <row r="694" ht="20.25" customHeight="1" x14ac:dyDescent="0.15"/>
    <row r="695" ht="20.25" customHeight="1" x14ac:dyDescent="0.15"/>
    <row r="696" ht="20.25" customHeight="1" x14ac:dyDescent="0.15"/>
    <row r="697" ht="20.25" customHeight="1" x14ac:dyDescent="0.15"/>
    <row r="698" ht="20.25" customHeight="1" x14ac:dyDescent="0.15"/>
    <row r="699" ht="20.25" customHeight="1" x14ac:dyDescent="0.15"/>
    <row r="700" ht="20.25" customHeight="1" x14ac:dyDescent="0.15"/>
    <row r="701" ht="20.25" customHeight="1" x14ac:dyDescent="0.15"/>
    <row r="702" ht="20.25" customHeight="1" x14ac:dyDescent="0.15"/>
    <row r="703" ht="20.25" customHeight="1" x14ac:dyDescent="0.15"/>
    <row r="704" ht="20.25" customHeight="1" x14ac:dyDescent="0.15"/>
    <row r="705" ht="20.25" customHeight="1" x14ac:dyDescent="0.15"/>
    <row r="706" ht="20.25" customHeight="1" x14ac:dyDescent="0.15"/>
    <row r="707" ht="20.25" customHeight="1" x14ac:dyDescent="0.15"/>
    <row r="708" ht="20.25" customHeight="1" x14ac:dyDescent="0.15"/>
    <row r="709" ht="20.25" customHeight="1" x14ac:dyDescent="0.15"/>
    <row r="710" ht="20.25" customHeight="1" x14ac:dyDescent="0.15"/>
    <row r="711" ht="20.25" customHeight="1" x14ac:dyDescent="0.15"/>
    <row r="712" ht="20.25" customHeight="1" x14ac:dyDescent="0.15"/>
    <row r="713" ht="20.25" customHeight="1" x14ac:dyDescent="0.15"/>
    <row r="714" ht="20.25" customHeight="1" x14ac:dyDescent="0.15"/>
    <row r="715" ht="20.25" customHeight="1" x14ac:dyDescent="0.15"/>
    <row r="716" ht="20.25" customHeight="1" x14ac:dyDescent="0.15"/>
    <row r="717" ht="20.25" customHeight="1" x14ac:dyDescent="0.15"/>
    <row r="718" ht="20.25" customHeight="1" x14ac:dyDescent="0.15"/>
    <row r="719" ht="20.25" customHeight="1" x14ac:dyDescent="0.15"/>
    <row r="720" ht="20.25" customHeight="1" x14ac:dyDescent="0.15"/>
    <row r="721" ht="20.25" customHeight="1" x14ac:dyDescent="0.15"/>
    <row r="722" ht="20.25" customHeight="1" x14ac:dyDescent="0.15"/>
    <row r="723" ht="20.25" customHeight="1" x14ac:dyDescent="0.15"/>
    <row r="724" ht="20.25" customHeight="1" x14ac:dyDescent="0.15"/>
    <row r="725" ht="20.25" customHeight="1" x14ac:dyDescent="0.15"/>
    <row r="726" ht="20.25" customHeight="1" x14ac:dyDescent="0.15"/>
    <row r="727" ht="20.25" customHeight="1" x14ac:dyDescent="0.15"/>
    <row r="728" ht="20.25" customHeight="1" x14ac:dyDescent="0.15"/>
    <row r="729" ht="20.25" customHeight="1" x14ac:dyDescent="0.15"/>
    <row r="730" ht="20.25" customHeight="1" x14ac:dyDescent="0.15"/>
    <row r="731" ht="20.25" customHeight="1" x14ac:dyDescent="0.15"/>
    <row r="732" ht="20.25" customHeight="1" x14ac:dyDescent="0.15"/>
    <row r="733" ht="20.25" customHeight="1" x14ac:dyDescent="0.15"/>
    <row r="734" ht="20.25" customHeight="1" x14ac:dyDescent="0.15"/>
    <row r="735" ht="20.25" customHeight="1" x14ac:dyDescent="0.15"/>
    <row r="736" ht="20.25" customHeight="1" x14ac:dyDescent="0.15"/>
    <row r="737" ht="20.25" customHeight="1" x14ac:dyDescent="0.15"/>
    <row r="738" ht="20.25" customHeight="1" x14ac:dyDescent="0.15"/>
    <row r="739" ht="20.25" customHeight="1" x14ac:dyDescent="0.15"/>
    <row r="740" ht="20.25" customHeight="1" x14ac:dyDescent="0.15"/>
    <row r="741" ht="20.25" customHeight="1" x14ac:dyDescent="0.15"/>
    <row r="742" ht="20.25" customHeight="1" x14ac:dyDescent="0.15"/>
    <row r="743" ht="20.25" customHeight="1" x14ac:dyDescent="0.15"/>
    <row r="744" ht="20.25" customHeight="1" x14ac:dyDescent="0.15"/>
    <row r="745" ht="20.25" customHeight="1" x14ac:dyDescent="0.15"/>
    <row r="746" ht="20.25" customHeight="1" x14ac:dyDescent="0.15"/>
    <row r="747" ht="20.25" customHeight="1" x14ac:dyDescent="0.15"/>
    <row r="748" ht="20.25" customHeight="1" x14ac:dyDescent="0.15"/>
    <row r="749" ht="20.25" customHeight="1" x14ac:dyDescent="0.15"/>
    <row r="750" ht="20.25" customHeight="1" x14ac:dyDescent="0.15"/>
    <row r="751" ht="20.25" customHeight="1" x14ac:dyDescent="0.15"/>
    <row r="752" ht="20.25" customHeight="1" x14ac:dyDescent="0.15"/>
    <row r="753" ht="20.25" customHeight="1" x14ac:dyDescent="0.15"/>
    <row r="754" ht="20.25" customHeight="1" x14ac:dyDescent="0.15"/>
    <row r="755" ht="20.25" customHeight="1" x14ac:dyDescent="0.15"/>
    <row r="756" ht="20.25" customHeight="1" x14ac:dyDescent="0.15"/>
    <row r="757" ht="20.25" customHeight="1" x14ac:dyDescent="0.15"/>
    <row r="758" ht="20.25" customHeight="1" x14ac:dyDescent="0.15"/>
    <row r="759" ht="20.25" customHeight="1" x14ac:dyDescent="0.15"/>
    <row r="760" ht="20.25" customHeight="1" x14ac:dyDescent="0.15"/>
    <row r="761" ht="20.25" customHeight="1" x14ac:dyDescent="0.15"/>
    <row r="762" ht="20.25" customHeight="1" x14ac:dyDescent="0.15"/>
    <row r="763" ht="20.25" customHeight="1" x14ac:dyDescent="0.15"/>
    <row r="764" ht="20.25" customHeight="1" x14ac:dyDescent="0.15"/>
    <row r="765" ht="20.25" customHeight="1" x14ac:dyDescent="0.15"/>
    <row r="766" ht="20.25" customHeight="1" x14ac:dyDescent="0.15"/>
    <row r="767" ht="20.25" customHeight="1" x14ac:dyDescent="0.15"/>
    <row r="768" ht="20.25" customHeight="1" x14ac:dyDescent="0.15"/>
    <row r="769" ht="20.25" customHeight="1" x14ac:dyDescent="0.15"/>
    <row r="770" ht="20.25" customHeight="1" x14ac:dyDescent="0.15"/>
    <row r="771" ht="20.25" customHeight="1" x14ac:dyDescent="0.15"/>
    <row r="772" ht="20.25" customHeight="1" x14ac:dyDescent="0.15"/>
    <row r="773" ht="20.25" customHeight="1" x14ac:dyDescent="0.15"/>
    <row r="774" ht="20.25" customHeight="1" x14ac:dyDescent="0.15"/>
    <row r="775" ht="20.25" customHeight="1" x14ac:dyDescent="0.15"/>
    <row r="776" ht="20.25" customHeight="1" x14ac:dyDescent="0.15"/>
    <row r="777" ht="20.25" customHeight="1" x14ac:dyDescent="0.15"/>
    <row r="778" ht="20.25" customHeight="1" x14ac:dyDescent="0.15"/>
    <row r="779" ht="20.25" customHeight="1" x14ac:dyDescent="0.15"/>
    <row r="780" ht="20.25" customHeight="1" x14ac:dyDescent="0.15"/>
    <row r="781" ht="20.25" customHeight="1" x14ac:dyDescent="0.15"/>
    <row r="782" ht="20.25" customHeight="1" x14ac:dyDescent="0.15"/>
    <row r="783" ht="20.25" customHeight="1" x14ac:dyDescent="0.15"/>
    <row r="784" ht="20.25" customHeight="1" x14ac:dyDescent="0.15"/>
    <row r="785" ht="20.25" customHeight="1" x14ac:dyDescent="0.15"/>
    <row r="786" ht="20.25" customHeight="1" x14ac:dyDescent="0.15"/>
    <row r="787" ht="20.25" customHeight="1" x14ac:dyDescent="0.15"/>
    <row r="788" ht="20.25" customHeight="1" x14ac:dyDescent="0.15"/>
    <row r="789" ht="20.25" customHeight="1" x14ac:dyDescent="0.15"/>
    <row r="790" ht="20.25" customHeight="1" x14ac:dyDescent="0.15"/>
    <row r="791" ht="20.25" customHeight="1" x14ac:dyDescent="0.15"/>
    <row r="792" ht="20.25" customHeight="1" x14ac:dyDescent="0.15"/>
    <row r="793" ht="20.25" customHeight="1" x14ac:dyDescent="0.15"/>
    <row r="794" ht="20.25" customHeight="1" x14ac:dyDescent="0.15"/>
    <row r="795" ht="20.25" customHeight="1" x14ac:dyDescent="0.15"/>
    <row r="796" ht="20.25" customHeight="1" x14ac:dyDescent="0.15"/>
    <row r="797" ht="20.25" customHeight="1" x14ac:dyDescent="0.15"/>
    <row r="798" ht="20.25" customHeight="1" x14ac:dyDescent="0.15"/>
    <row r="799" ht="20.25" customHeight="1" x14ac:dyDescent="0.15"/>
    <row r="800" ht="20.25" customHeight="1" x14ac:dyDescent="0.15"/>
    <row r="801" ht="20.25" customHeight="1" x14ac:dyDescent="0.15"/>
    <row r="802" ht="20.25" customHeight="1" x14ac:dyDescent="0.15"/>
    <row r="803" ht="20.25" customHeight="1" x14ac:dyDescent="0.15"/>
    <row r="804" ht="20.25" customHeight="1" x14ac:dyDescent="0.15"/>
    <row r="805" ht="20.25" customHeight="1" x14ac:dyDescent="0.15"/>
    <row r="806" ht="20.25" customHeight="1" x14ac:dyDescent="0.15"/>
    <row r="807" ht="20.25" customHeight="1" x14ac:dyDescent="0.15"/>
    <row r="808" ht="20.25" customHeight="1" x14ac:dyDescent="0.15"/>
    <row r="809" ht="20.25" customHeight="1" x14ac:dyDescent="0.15"/>
    <row r="810" ht="20.25" customHeight="1" x14ac:dyDescent="0.15"/>
    <row r="811" ht="20.25" customHeight="1" x14ac:dyDescent="0.15"/>
    <row r="812" ht="20.25" customHeight="1" x14ac:dyDescent="0.15"/>
    <row r="813" ht="20.25" customHeight="1" x14ac:dyDescent="0.15"/>
    <row r="814" ht="20.25" customHeight="1" x14ac:dyDescent="0.15"/>
    <row r="815" ht="20.25" customHeight="1" x14ac:dyDescent="0.15"/>
    <row r="816" ht="20.25" customHeight="1" x14ac:dyDescent="0.15"/>
    <row r="817" ht="20.25" customHeight="1" x14ac:dyDescent="0.15"/>
    <row r="818" ht="20.25" customHeight="1" x14ac:dyDescent="0.15"/>
    <row r="819" ht="20.25" customHeight="1" x14ac:dyDescent="0.15"/>
    <row r="820" ht="20.25" customHeight="1" x14ac:dyDescent="0.15"/>
    <row r="821" ht="20.25" customHeight="1" x14ac:dyDescent="0.15"/>
    <row r="822" ht="20.25" customHeight="1" x14ac:dyDescent="0.15"/>
    <row r="823" ht="20.25" customHeight="1" x14ac:dyDescent="0.15"/>
    <row r="824" ht="20.25" customHeight="1" x14ac:dyDescent="0.15"/>
    <row r="825" ht="20.25" customHeight="1" x14ac:dyDescent="0.15"/>
    <row r="826" ht="20.25" customHeight="1" x14ac:dyDescent="0.15"/>
    <row r="827" ht="20.25" customHeight="1" x14ac:dyDescent="0.15"/>
    <row r="828" ht="20.25" customHeight="1" x14ac:dyDescent="0.15"/>
    <row r="829" ht="20.25" customHeight="1" x14ac:dyDescent="0.15"/>
    <row r="830" ht="20.25" customHeight="1" x14ac:dyDescent="0.15"/>
    <row r="831" ht="20.25" customHeight="1" x14ac:dyDescent="0.15"/>
    <row r="832" ht="20.25" customHeight="1" x14ac:dyDescent="0.15"/>
    <row r="833" ht="20.25" customHeight="1" x14ac:dyDescent="0.15"/>
    <row r="834" ht="20.25" customHeight="1" x14ac:dyDescent="0.15"/>
    <row r="835" ht="20.25" customHeight="1" x14ac:dyDescent="0.15"/>
    <row r="836" ht="20.25" customHeight="1" x14ac:dyDescent="0.15"/>
    <row r="837" ht="20.25" customHeight="1" x14ac:dyDescent="0.15"/>
    <row r="838" ht="20.25" customHeight="1" x14ac:dyDescent="0.15"/>
    <row r="839" ht="20.25" customHeight="1" x14ac:dyDescent="0.15"/>
    <row r="840" ht="20.25" customHeight="1" x14ac:dyDescent="0.15"/>
    <row r="841" ht="20.25" customHeight="1" x14ac:dyDescent="0.15"/>
    <row r="842" ht="20.25" customHeight="1" x14ac:dyDescent="0.15"/>
    <row r="843" ht="20.25" customHeight="1" x14ac:dyDescent="0.15"/>
    <row r="844" ht="20.25" customHeight="1" x14ac:dyDescent="0.15"/>
    <row r="845" ht="20.25" customHeight="1" x14ac:dyDescent="0.15"/>
    <row r="846" ht="20.25" customHeight="1" x14ac:dyDescent="0.15"/>
    <row r="847" ht="20.25" customHeight="1" x14ac:dyDescent="0.15"/>
    <row r="848" ht="20.25" customHeight="1" x14ac:dyDescent="0.15"/>
    <row r="849" ht="20.25" customHeight="1" x14ac:dyDescent="0.15"/>
    <row r="850" ht="20.25" customHeight="1" x14ac:dyDescent="0.15"/>
    <row r="851" ht="20.25" customHeight="1" x14ac:dyDescent="0.15"/>
    <row r="852" ht="20.25" customHeight="1" x14ac:dyDescent="0.15"/>
    <row r="853" ht="20.25" customHeight="1" x14ac:dyDescent="0.15"/>
    <row r="854" ht="20.25" customHeight="1" x14ac:dyDescent="0.15"/>
    <row r="855" ht="20.25" customHeight="1" x14ac:dyDescent="0.15"/>
    <row r="856" ht="20.25" customHeight="1" x14ac:dyDescent="0.15"/>
    <row r="857" ht="20.25" customHeight="1" x14ac:dyDescent="0.15"/>
    <row r="858" ht="20.25" customHeight="1" x14ac:dyDescent="0.15"/>
    <row r="859" ht="20.25" customHeight="1" x14ac:dyDescent="0.15"/>
    <row r="860" ht="20.25" customHeight="1" x14ac:dyDescent="0.15"/>
    <row r="861" ht="20.25" customHeight="1" x14ac:dyDescent="0.15"/>
    <row r="862" ht="20.25" customHeight="1" x14ac:dyDescent="0.15"/>
    <row r="863" ht="20.25" customHeight="1" x14ac:dyDescent="0.15"/>
    <row r="864" ht="20.25" customHeight="1" x14ac:dyDescent="0.15"/>
    <row r="865" ht="20.25" customHeight="1" x14ac:dyDescent="0.15"/>
    <row r="866" ht="20.25" customHeight="1" x14ac:dyDescent="0.15"/>
    <row r="867" ht="20.25" customHeight="1" x14ac:dyDescent="0.15"/>
    <row r="868" ht="20.25" customHeight="1" x14ac:dyDescent="0.15"/>
    <row r="869" ht="20.25" customHeight="1" x14ac:dyDescent="0.15"/>
    <row r="870" ht="20.25" customHeight="1" x14ac:dyDescent="0.15"/>
    <row r="871" ht="20.25" customHeight="1" x14ac:dyDescent="0.15"/>
    <row r="872" ht="20.25" customHeight="1" x14ac:dyDescent="0.15"/>
    <row r="873" ht="20.25" customHeight="1" x14ac:dyDescent="0.15"/>
    <row r="874" ht="20.25" customHeight="1" x14ac:dyDescent="0.15"/>
    <row r="875" ht="20.25" customHeight="1" x14ac:dyDescent="0.15"/>
    <row r="876" ht="20.25" customHeight="1" x14ac:dyDescent="0.15"/>
    <row r="877" ht="20.25" customHeight="1" x14ac:dyDescent="0.15"/>
    <row r="878" ht="20.25" customHeight="1" x14ac:dyDescent="0.15"/>
    <row r="879" ht="20.25" customHeight="1" x14ac:dyDescent="0.15"/>
    <row r="880" ht="20.25" customHeight="1" x14ac:dyDescent="0.15"/>
    <row r="881" ht="20.25" customHeight="1" x14ac:dyDescent="0.15"/>
    <row r="882" ht="20.25" customHeight="1" x14ac:dyDescent="0.15"/>
    <row r="883" ht="20.25" customHeight="1" x14ac:dyDescent="0.15"/>
    <row r="884" ht="20.25" customHeight="1" x14ac:dyDescent="0.15"/>
    <row r="885" ht="20.25" customHeight="1" x14ac:dyDescent="0.15"/>
    <row r="886" ht="20.25" customHeight="1" x14ac:dyDescent="0.15"/>
    <row r="887" ht="20.25" customHeight="1" x14ac:dyDescent="0.15"/>
    <row r="888" ht="20.25" customHeight="1" x14ac:dyDescent="0.15"/>
    <row r="889" ht="20.25" customHeight="1" x14ac:dyDescent="0.15"/>
    <row r="890" ht="20.25" customHeight="1" x14ac:dyDescent="0.15"/>
    <row r="891" ht="20.25" customHeight="1" x14ac:dyDescent="0.15"/>
    <row r="892" ht="20.25" customHeight="1" x14ac:dyDescent="0.15"/>
    <row r="893" ht="20.25" customHeight="1" x14ac:dyDescent="0.15"/>
    <row r="894" ht="20.25" customHeight="1" x14ac:dyDescent="0.15"/>
    <row r="895" ht="20.25" customHeight="1" x14ac:dyDescent="0.15"/>
    <row r="896" ht="20.25" customHeight="1" x14ac:dyDescent="0.15"/>
    <row r="897" ht="20.25" customHeight="1" x14ac:dyDescent="0.15"/>
    <row r="898" ht="20.25" customHeight="1" x14ac:dyDescent="0.15"/>
    <row r="899" ht="20.25" customHeight="1" x14ac:dyDescent="0.15"/>
    <row r="900" ht="20.25" customHeight="1" x14ac:dyDescent="0.15"/>
    <row r="901" ht="20.25" customHeight="1" x14ac:dyDescent="0.15"/>
    <row r="902" ht="20.25" customHeight="1" x14ac:dyDescent="0.15"/>
    <row r="903" ht="20.25" customHeight="1" x14ac:dyDescent="0.15"/>
    <row r="904" ht="20.25" customHeight="1" x14ac:dyDescent="0.15"/>
    <row r="905" ht="20.25" customHeight="1" x14ac:dyDescent="0.15"/>
    <row r="906" ht="20.25" customHeight="1" x14ac:dyDescent="0.15"/>
    <row r="907" ht="20.25" customHeight="1" x14ac:dyDescent="0.15"/>
    <row r="908" ht="20.25" customHeight="1" x14ac:dyDescent="0.15"/>
    <row r="909" ht="20.25" customHeight="1" x14ac:dyDescent="0.15"/>
    <row r="910" ht="20.25" customHeight="1" x14ac:dyDescent="0.15"/>
    <row r="911" ht="20.25" customHeight="1" x14ac:dyDescent="0.15"/>
    <row r="912" ht="20.25" customHeight="1" x14ac:dyDescent="0.15"/>
    <row r="913" ht="20.25" customHeight="1" x14ac:dyDescent="0.15"/>
    <row r="914" ht="20.25" customHeight="1" x14ac:dyDescent="0.15"/>
    <row r="915" ht="20.25" customHeight="1" x14ac:dyDescent="0.15"/>
    <row r="916" ht="20.25" customHeight="1" x14ac:dyDescent="0.15"/>
    <row r="917" ht="20.25" customHeight="1" x14ac:dyDescent="0.15"/>
    <row r="918" ht="20.25" customHeight="1" x14ac:dyDescent="0.15"/>
    <row r="919" ht="20.25" customHeight="1" x14ac:dyDescent="0.15"/>
    <row r="920" ht="20.25" customHeight="1" x14ac:dyDescent="0.15"/>
    <row r="921" ht="20.25" customHeight="1" x14ac:dyDescent="0.15"/>
    <row r="922" ht="20.25" customHeight="1" x14ac:dyDescent="0.15"/>
    <row r="923" ht="20.25" customHeight="1" x14ac:dyDescent="0.15"/>
    <row r="924" ht="20.25" customHeight="1" x14ac:dyDescent="0.15"/>
    <row r="925" ht="20.25" customHeight="1" x14ac:dyDescent="0.15"/>
    <row r="926" ht="20.25" customHeight="1" x14ac:dyDescent="0.15"/>
    <row r="927" ht="20.25" customHeight="1" x14ac:dyDescent="0.15"/>
    <row r="928" ht="20.25" customHeight="1" x14ac:dyDescent="0.15"/>
    <row r="929" ht="20.25" customHeight="1" x14ac:dyDescent="0.15"/>
    <row r="930" ht="20.25" customHeight="1" x14ac:dyDescent="0.15"/>
    <row r="931" ht="20.25" customHeight="1" x14ac:dyDescent="0.15"/>
    <row r="932" ht="20.25" customHeight="1" x14ac:dyDescent="0.15"/>
    <row r="933" ht="20.25" customHeight="1" x14ac:dyDescent="0.15"/>
    <row r="934" ht="20.25" customHeight="1" x14ac:dyDescent="0.15"/>
    <row r="935" ht="20.25" customHeight="1" x14ac:dyDescent="0.15"/>
    <row r="936" ht="20.25" customHeight="1" x14ac:dyDescent="0.15"/>
    <row r="937" ht="20.25" customHeight="1" x14ac:dyDescent="0.15"/>
    <row r="938" ht="20.25" customHeight="1" x14ac:dyDescent="0.15"/>
    <row r="939" ht="20.25" customHeight="1" x14ac:dyDescent="0.15"/>
    <row r="940" ht="20.25" customHeight="1" x14ac:dyDescent="0.15"/>
    <row r="941" ht="20.25" customHeight="1" x14ac:dyDescent="0.15"/>
    <row r="942" ht="20.25" customHeight="1" x14ac:dyDescent="0.15"/>
    <row r="943" ht="20.25" customHeight="1" x14ac:dyDescent="0.15"/>
    <row r="944" ht="20.25" customHeight="1" x14ac:dyDescent="0.15"/>
    <row r="945" ht="20.25" customHeight="1" x14ac:dyDescent="0.15"/>
    <row r="946" ht="20.25" customHeight="1" x14ac:dyDescent="0.15"/>
    <row r="947" ht="20.25" customHeight="1" x14ac:dyDescent="0.15"/>
    <row r="948" ht="20.25" customHeight="1" x14ac:dyDescent="0.15"/>
    <row r="949" ht="20.25" customHeight="1" x14ac:dyDescent="0.15"/>
    <row r="950" ht="20.25" customHeight="1" x14ac:dyDescent="0.15"/>
    <row r="951" ht="20.25" customHeight="1" x14ac:dyDescent="0.15"/>
    <row r="952" ht="20.25" customHeight="1" x14ac:dyDescent="0.15"/>
    <row r="953" ht="20.25" customHeight="1" x14ac:dyDescent="0.15"/>
    <row r="954" ht="20.25" customHeight="1" x14ac:dyDescent="0.15"/>
    <row r="955" ht="20.25" customHeight="1" x14ac:dyDescent="0.15"/>
    <row r="956" ht="20.25" customHeight="1" x14ac:dyDescent="0.15"/>
    <row r="957" ht="20.25" customHeight="1" x14ac:dyDescent="0.15"/>
    <row r="958" ht="20.25" customHeight="1" x14ac:dyDescent="0.15"/>
    <row r="959" ht="20.25" customHeight="1" x14ac:dyDescent="0.15"/>
    <row r="960" ht="20.25" customHeight="1" x14ac:dyDescent="0.15"/>
    <row r="961" ht="20.25" customHeight="1" x14ac:dyDescent="0.15"/>
    <row r="962" ht="20.25" customHeight="1" x14ac:dyDescent="0.15"/>
    <row r="963" ht="20.25" customHeight="1" x14ac:dyDescent="0.15"/>
    <row r="964" ht="20.25" customHeight="1" x14ac:dyDescent="0.15"/>
    <row r="965" ht="20.25" customHeight="1" x14ac:dyDescent="0.15"/>
    <row r="966" ht="20.25" customHeight="1" x14ac:dyDescent="0.15"/>
    <row r="967" ht="20.25" customHeight="1" x14ac:dyDescent="0.15"/>
    <row r="968" ht="20.25" customHeight="1" x14ac:dyDescent="0.15"/>
    <row r="969" ht="20.25" customHeight="1" x14ac:dyDescent="0.15"/>
    <row r="970" ht="20.25" customHeight="1" x14ac:dyDescent="0.15"/>
    <row r="971" ht="20.25" customHeight="1" x14ac:dyDescent="0.15"/>
    <row r="972" ht="20.25" customHeight="1" x14ac:dyDescent="0.15"/>
    <row r="973" ht="20.25" customHeight="1" x14ac:dyDescent="0.15"/>
    <row r="974" ht="20.25" customHeight="1" x14ac:dyDescent="0.15"/>
    <row r="975" ht="20.25" customHeight="1" x14ac:dyDescent="0.15"/>
    <row r="976" ht="20.25" customHeight="1" x14ac:dyDescent="0.15"/>
    <row r="977" ht="20.25" customHeight="1" x14ac:dyDescent="0.15"/>
    <row r="978" ht="20.25" customHeight="1" x14ac:dyDescent="0.15"/>
    <row r="979" ht="20.25" customHeight="1" x14ac:dyDescent="0.15"/>
    <row r="980" ht="20.25" customHeight="1" x14ac:dyDescent="0.15"/>
    <row r="981" ht="20.25" customHeight="1" x14ac:dyDescent="0.15"/>
    <row r="982" ht="20.25" customHeight="1" x14ac:dyDescent="0.15"/>
    <row r="983" ht="20.25" customHeight="1" x14ac:dyDescent="0.15"/>
    <row r="984" ht="20.25" customHeight="1" x14ac:dyDescent="0.15"/>
    <row r="985" ht="20.25" customHeight="1" x14ac:dyDescent="0.15"/>
    <row r="986" ht="20.25" customHeight="1" x14ac:dyDescent="0.15"/>
    <row r="987" ht="20.25" customHeight="1" x14ac:dyDescent="0.15"/>
    <row r="988" ht="20.25" customHeight="1" x14ac:dyDescent="0.15"/>
    <row r="989" ht="20.25" customHeight="1" x14ac:dyDescent="0.15"/>
    <row r="990" ht="20.25" customHeight="1" x14ac:dyDescent="0.15"/>
    <row r="991" ht="20.25" customHeight="1" x14ac:dyDescent="0.15"/>
    <row r="992" ht="20.25" customHeight="1" x14ac:dyDescent="0.15"/>
    <row r="993" ht="20.25" customHeight="1" x14ac:dyDescent="0.15"/>
    <row r="994" ht="20.25" customHeight="1" x14ac:dyDescent="0.15"/>
    <row r="995" ht="20.25" customHeight="1" x14ac:dyDescent="0.15"/>
    <row r="996" ht="20.25" customHeight="1" x14ac:dyDescent="0.15"/>
    <row r="997" ht="20.25" customHeight="1" x14ac:dyDescent="0.15"/>
    <row r="998" ht="20.25" customHeight="1" x14ac:dyDescent="0.15"/>
    <row r="999" ht="20.25" customHeight="1" x14ac:dyDescent="0.15"/>
    <row r="1000" ht="20.25" customHeight="1" x14ac:dyDescent="0.15"/>
    <row r="1001" ht="20.25" customHeight="1" x14ac:dyDescent="0.15"/>
    <row r="1002" ht="20.25" customHeight="1" x14ac:dyDescent="0.15"/>
    <row r="1003" ht="20.25" customHeight="1" x14ac:dyDescent="0.15"/>
    <row r="1004" ht="20.25" customHeight="1" x14ac:dyDescent="0.15"/>
    <row r="1005" ht="20.25" customHeight="1" x14ac:dyDescent="0.15"/>
    <row r="1006" ht="20.25" customHeight="1" x14ac:dyDescent="0.15"/>
    <row r="1007" ht="20.25" customHeight="1" x14ac:dyDescent="0.15"/>
    <row r="1008" ht="20.25" customHeight="1" x14ac:dyDescent="0.15"/>
    <row r="1009" ht="20.25" customHeight="1" x14ac:dyDescent="0.15"/>
    <row r="1010" ht="20.25" customHeight="1" x14ac:dyDescent="0.15"/>
    <row r="1011" ht="20.25" customHeight="1" x14ac:dyDescent="0.15"/>
    <row r="1012" ht="20.25" customHeight="1" x14ac:dyDescent="0.15"/>
    <row r="1013" ht="20.25" customHeight="1" x14ac:dyDescent="0.15"/>
    <row r="1014" ht="20.25" customHeight="1" x14ac:dyDescent="0.15"/>
    <row r="1015" ht="20.25" customHeight="1" x14ac:dyDescent="0.15"/>
    <row r="1016" ht="20.25" customHeight="1" x14ac:dyDescent="0.15"/>
    <row r="1017" ht="20.25" customHeight="1" x14ac:dyDescent="0.15"/>
    <row r="1018" ht="20.25" customHeight="1" x14ac:dyDescent="0.15"/>
    <row r="1019" ht="20.25" customHeight="1" x14ac:dyDescent="0.15"/>
    <row r="1020" ht="20.25" customHeight="1" x14ac:dyDescent="0.15"/>
    <row r="1021" ht="20.25" customHeight="1" x14ac:dyDescent="0.15"/>
    <row r="1022" ht="20.25" customHeight="1" x14ac:dyDescent="0.15"/>
    <row r="1023" ht="20.25" customHeight="1" x14ac:dyDescent="0.15"/>
    <row r="1024" ht="20.25" customHeight="1" x14ac:dyDescent="0.15"/>
    <row r="1025" ht="20.25" customHeight="1" x14ac:dyDescent="0.15"/>
    <row r="1026" ht="20.25" customHeight="1" x14ac:dyDescent="0.15"/>
    <row r="1027" ht="20.25" customHeight="1" x14ac:dyDescent="0.15"/>
    <row r="1028" ht="20.25" customHeight="1" x14ac:dyDescent="0.15"/>
    <row r="1029" ht="20.25" customHeight="1" x14ac:dyDescent="0.15"/>
    <row r="1030" ht="20.25" customHeight="1" x14ac:dyDescent="0.15"/>
    <row r="1031" ht="20.25" customHeight="1" x14ac:dyDescent="0.15"/>
    <row r="1032" ht="20.25" customHeight="1" x14ac:dyDescent="0.15"/>
    <row r="1033" ht="20.25" customHeight="1" x14ac:dyDescent="0.15"/>
    <row r="1034" ht="20.25" customHeight="1" x14ac:dyDescent="0.15"/>
    <row r="1035" ht="20.25" customHeight="1" x14ac:dyDescent="0.15"/>
    <row r="1036" ht="20.25" customHeight="1" x14ac:dyDescent="0.15"/>
    <row r="1037" ht="20.25" customHeight="1" x14ac:dyDescent="0.15"/>
    <row r="1038" ht="20.25" customHeight="1" x14ac:dyDescent="0.15"/>
    <row r="1039" ht="20.25" customHeight="1" x14ac:dyDescent="0.15"/>
    <row r="1040" ht="20.25" customHeight="1" x14ac:dyDescent="0.15"/>
    <row r="1041" ht="20.25" customHeight="1" x14ac:dyDescent="0.15"/>
    <row r="1042" ht="20.25" customHeight="1" x14ac:dyDescent="0.15"/>
    <row r="1043" ht="20.25" customHeight="1" x14ac:dyDescent="0.15"/>
    <row r="1044" ht="20.25" customHeight="1" x14ac:dyDescent="0.15"/>
    <row r="1045" ht="20.25" customHeight="1" x14ac:dyDescent="0.15"/>
    <row r="1046" ht="20.25" customHeight="1" x14ac:dyDescent="0.15"/>
    <row r="1047" ht="20.25" customHeight="1" x14ac:dyDescent="0.15"/>
    <row r="1048" ht="20.25" customHeight="1" x14ac:dyDescent="0.15"/>
    <row r="1049" ht="20.25" customHeight="1" x14ac:dyDescent="0.15"/>
    <row r="1050" ht="20.25" customHeight="1" x14ac:dyDescent="0.15"/>
    <row r="1051" ht="20.25" customHeight="1" x14ac:dyDescent="0.15"/>
    <row r="1052" ht="20.25" customHeight="1" x14ac:dyDescent="0.15"/>
    <row r="1053" ht="20.25" customHeight="1" x14ac:dyDescent="0.15"/>
    <row r="1054" ht="20.25" customHeight="1" x14ac:dyDescent="0.15"/>
    <row r="1055" ht="20.25" customHeight="1" x14ac:dyDescent="0.15"/>
    <row r="1056" ht="20.25" customHeight="1" x14ac:dyDescent="0.15"/>
    <row r="1057" ht="20.25" customHeight="1" x14ac:dyDescent="0.15"/>
    <row r="1058" ht="20.25" customHeight="1" x14ac:dyDescent="0.15"/>
    <row r="1059" ht="20.25" customHeight="1" x14ac:dyDescent="0.15"/>
    <row r="1060" ht="20.25" customHeight="1" x14ac:dyDescent="0.15"/>
    <row r="1061" ht="20.25" customHeight="1" x14ac:dyDescent="0.15"/>
    <row r="1062" ht="20.25" customHeight="1" x14ac:dyDescent="0.15"/>
    <row r="1063" ht="20.25" customHeight="1" x14ac:dyDescent="0.15"/>
    <row r="1064" ht="20.25" customHeight="1" x14ac:dyDescent="0.15"/>
    <row r="1065" ht="20.25" customHeight="1" x14ac:dyDescent="0.15"/>
    <row r="1066" ht="20.25" customHeight="1" x14ac:dyDescent="0.15"/>
    <row r="1067" ht="20.25" customHeight="1" x14ac:dyDescent="0.15"/>
    <row r="1068" ht="20.25" customHeight="1" x14ac:dyDescent="0.15"/>
    <row r="1069" ht="20.25" customHeight="1" x14ac:dyDescent="0.15"/>
    <row r="1070" ht="20.25" customHeight="1" x14ac:dyDescent="0.15"/>
    <row r="1071" ht="20.25" customHeight="1" x14ac:dyDescent="0.15"/>
    <row r="1072" ht="20.25" customHeight="1" x14ac:dyDescent="0.15"/>
    <row r="1073" ht="20.25" customHeight="1" x14ac:dyDescent="0.15"/>
    <row r="1074" ht="20.25" customHeight="1" x14ac:dyDescent="0.15"/>
    <row r="1075" ht="20.25" customHeight="1" x14ac:dyDescent="0.15"/>
    <row r="1076" ht="20.25" customHeight="1" x14ac:dyDescent="0.15"/>
    <row r="1077" ht="20.25" customHeight="1" x14ac:dyDescent="0.15"/>
    <row r="1078" ht="20.25" customHeight="1" x14ac:dyDescent="0.15"/>
    <row r="1079" ht="20.25" customHeight="1" x14ac:dyDescent="0.15"/>
    <row r="1080" ht="20.25" customHeight="1" x14ac:dyDescent="0.15"/>
    <row r="1081" ht="20.25" customHeight="1" x14ac:dyDescent="0.15"/>
    <row r="1082" ht="20.25" customHeight="1" x14ac:dyDescent="0.15"/>
    <row r="1083" ht="20.25" customHeight="1" x14ac:dyDescent="0.15"/>
    <row r="1084" ht="20.25" customHeight="1" x14ac:dyDescent="0.15"/>
    <row r="1085" ht="20.25" customHeight="1" x14ac:dyDescent="0.15"/>
    <row r="1086" ht="20.25" customHeight="1" x14ac:dyDescent="0.15"/>
    <row r="1087" ht="20.25" customHeight="1" x14ac:dyDescent="0.15"/>
    <row r="1088" ht="20.25" customHeight="1" x14ac:dyDescent="0.15"/>
    <row r="1089" ht="20.25" customHeight="1" x14ac:dyDescent="0.15"/>
    <row r="1090" ht="20.25" customHeight="1" x14ac:dyDescent="0.15"/>
    <row r="1091" ht="20.25" customHeight="1" x14ac:dyDescent="0.15"/>
    <row r="1092" ht="20.25" customHeight="1" x14ac:dyDescent="0.15"/>
    <row r="1093" ht="20.25" customHeight="1" x14ac:dyDescent="0.15"/>
    <row r="1094" ht="20.25" customHeight="1" x14ac:dyDescent="0.15"/>
    <row r="1095" ht="20.25" customHeight="1" x14ac:dyDescent="0.15"/>
    <row r="1096" ht="20.25" customHeight="1" x14ac:dyDescent="0.15"/>
    <row r="1097" ht="20.25" customHeight="1" x14ac:dyDescent="0.15"/>
    <row r="1098" ht="20.25" customHeight="1" x14ac:dyDescent="0.15"/>
    <row r="1099" ht="20.25" customHeight="1" x14ac:dyDescent="0.15"/>
    <row r="1100" ht="20.25" customHeight="1" x14ac:dyDescent="0.15"/>
    <row r="1101" ht="20.25" customHeight="1" x14ac:dyDescent="0.15"/>
    <row r="1102" ht="20.25" customHeight="1" x14ac:dyDescent="0.15"/>
    <row r="1103" ht="20.25" customHeight="1" x14ac:dyDescent="0.15"/>
    <row r="1104" ht="20.25" customHeight="1" x14ac:dyDescent="0.15"/>
    <row r="1105" ht="20.25" customHeight="1" x14ac:dyDescent="0.15"/>
    <row r="1106" ht="20.25" customHeight="1" x14ac:dyDescent="0.15"/>
    <row r="1107" ht="20.25" customHeight="1" x14ac:dyDescent="0.15"/>
    <row r="1108" ht="20.25" customHeight="1" x14ac:dyDescent="0.15"/>
    <row r="1109" ht="20.25" customHeight="1" x14ac:dyDescent="0.15"/>
    <row r="1110" ht="20.25" customHeight="1" x14ac:dyDescent="0.15"/>
    <row r="1111" ht="20.25" customHeight="1" x14ac:dyDescent="0.15"/>
    <row r="1112" ht="20.25" customHeight="1" x14ac:dyDescent="0.15"/>
    <row r="1113" ht="20.25" customHeight="1" x14ac:dyDescent="0.15"/>
    <row r="1114" ht="20.25" customHeight="1" x14ac:dyDescent="0.15"/>
    <row r="1115" ht="20.25" customHeight="1" x14ac:dyDescent="0.15"/>
    <row r="1116" ht="20.25" customHeight="1" x14ac:dyDescent="0.15"/>
    <row r="1117" ht="20.25" customHeight="1" x14ac:dyDescent="0.15"/>
    <row r="1118" ht="20.25" customHeight="1" x14ac:dyDescent="0.15"/>
    <row r="1119" ht="20.25" customHeight="1" x14ac:dyDescent="0.15"/>
    <row r="1120" ht="20.25" customHeight="1" x14ac:dyDescent="0.15"/>
    <row r="1121" ht="20.25" customHeight="1" x14ac:dyDescent="0.15"/>
    <row r="1122" ht="20.25" customHeight="1" x14ac:dyDescent="0.15"/>
    <row r="1123" ht="20.25" customHeight="1" x14ac:dyDescent="0.15"/>
    <row r="1124" ht="20.25" customHeight="1" x14ac:dyDescent="0.15"/>
    <row r="1125" ht="20.25" customHeight="1" x14ac:dyDescent="0.15"/>
    <row r="1126" ht="20.25" customHeight="1" x14ac:dyDescent="0.15"/>
    <row r="1127" ht="20.25" customHeight="1" x14ac:dyDescent="0.15"/>
    <row r="1128" ht="20.25" customHeight="1" x14ac:dyDescent="0.15"/>
    <row r="1129" ht="20.25" customHeight="1" x14ac:dyDescent="0.15"/>
    <row r="1130" ht="20.25" customHeight="1" x14ac:dyDescent="0.15"/>
    <row r="1131" ht="20.25" customHeight="1" x14ac:dyDescent="0.15"/>
    <row r="1132" ht="20.25" customHeight="1" x14ac:dyDescent="0.15"/>
    <row r="1133" ht="20.25" customHeight="1" x14ac:dyDescent="0.15"/>
    <row r="1134" ht="20.25" customHeight="1" x14ac:dyDescent="0.15"/>
    <row r="1135" ht="20.25" customHeight="1" x14ac:dyDescent="0.15"/>
    <row r="1136" ht="20.25" customHeight="1" x14ac:dyDescent="0.15"/>
    <row r="1137" ht="20.25" customHeight="1" x14ac:dyDescent="0.15"/>
    <row r="1138" ht="20.25" customHeight="1" x14ac:dyDescent="0.15"/>
    <row r="1139" ht="20.25" customHeight="1" x14ac:dyDescent="0.15"/>
    <row r="1140" ht="20.25" customHeight="1" x14ac:dyDescent="0.15"/>
    <row r="1141" ht="20.25" customHeight="1" x14ac:dyDescent="0.15"/>
    <row r="1142" ht="20.25" customHeight="1" x14ac:dyDescent="0.15"/>
    <row r="1143" ht="20.25" customHeight="1" x14ac:dyDescent="0.15"/>
    <row r="1144" ht="20.25" customHeight="1" x14ac:dyDescent="0.15"/>
    <row r="1145" ht="20.25" customHeight="1" x14ac:dyDescent="0.15"/>
    <row r="1146" ht="20.25" customHeight="1" x14ac:dyDescent="0.15"/>
    <row r="1147" ht="20.25" customHeight="1" x14ac:dyDescent="0.15"/>
    <row r="1148" ht="20.25" customHeight="1" x14ac:dyDescent="0.15"/>
    <row r="1149" ht="20.25" customHeight="1" x14ac:dyDescent="0.15"/>
    <row r="1150" ht="20.25" customHeight="1" x14ac:dyDescent="0.15"/>
    <row r="1151" ht="20.25" customHeight="1" x14ac:dyDescent="0.15"/>
    <row r="1152" ht="20.25" customHeight="1" x14ac:dyDescent="0.15"/>
    <row r="1153" ht="20.25" customHeight="1" x14ac:dyDescent="0.15"/>
    <row r="1154" ht="20.25" customHeight="1" x14ac:dyDescent="0.15"/>
    <row r="1155" ht="20.25" customHeight="1" x14ac:dyDescent="0.15"/>
    <row r="1156" ht="20.25" customHeight="1" x14ac:dyDescent="0.15"/>
    <row r="1157" ht="20.25" customHeight="1" x14ac:dyDescent="0.15"/>
    <row r="1158" ht="20.25" customHeight="1" x14ac:dyDescent="0.15"/>
    <row r="1159" ht="20.25" customHeight="1" x14ac:dyDescent="0.15"/>
    <row r="1160" ht="20.25" customHeight="1" x14ac:dyDescent="0.15"/>
    <row r="1161" ht="20.25" customHeight="1" x14ac:dyDescent="0.15"/>
    <row r="1162" ht="20.25" customHeight="1" x14ac:dyDescent="0.15"/>
    <row r="1163" ht="20.25" customHeight="1" x14ac:dyDescent="0.15"/>
    <row r="1164" ht="20.25" customHeight="1" x14ac:dyDescent="0.15"/>
    <row r="1165" ht="20.25" customHeight="1" x14ac:dyDescent="0.15"/>
    <row r="1166" ht="20.25" customHeight="1" x14ac:dyDescent="0.15"/>
    <row r="1167" ht="20.25" customHeight="1" x14ac:dyDescent="0.15"/>
    <row r="1168" ht="20.25" customHeight="1" x14ac:dyDescent="0.15"/>
    <row r="1169" ht="20.25" customHeight="1" x14ac:dyDescent="0.15"/>
    <row r="1170" ht="20.25" customHeight="1" x14ac:dyDescent="0.15"/>
    <row r="1171" ht="20.25" customHeight="1" x14ac:dyDescent="0.15"/>
    <row r="1172" ht="20.25" customHeight="1" x14ac:dyDescent="0.15"/>
    <row r="1173" ht="20.25" customHeight="1" x14ac:dyDescent="0.15"/>
    <row r="1174" ht="20.25" customHeight="1" x14ac:dyDescent="0.15"/>
    <row r="1175" ht="20.25" customHeight="1" x14ac:dyDescent="0.15"/>
    <row r="1176" ht="20.25" customHeight="1" x14ac:dyDescent="0.15"/>
    <row r="1177" ht="20.25" customHeight="1" x14ac:dyDescent="0.15"/>
    <row r="1178" ht="20.25" customHeight="1" x14ac:dyDescent="0.15"/>
    <row r="1179" ht="20.25" customHeight="1" x14ac:dyDescent="0.15"/>
    <row r="1180" ht="20.25" customHeight="1" x14ac:dyDescent="0.15"/>
    <row r="1181" ht="20.25" customHeight="1" x14ac:dyDescent="0.15"/>
    <row r="1182" ht="20.25" customHeight="1" x14ac:dyDescent="0.15"/>
    <row r="1183" ht="20.25" customHeight="1" x14ac:dyDescent="0.15"/>
    <row r="1184" ht="20.25" customHeight="1" x14ac:dyDescent="0.15"/>
    <row r="1185" ht="20.25" customHeight="1" x14ac:dyDescent="0.15"/>
    <row r="1186" ht="20.25" customHeight="1" x14ac:dyDescent="0.15"/>
    <row r="1187" ht="20.25" customHeight="1" x14ac:dyDescent="0.15"/>
    <row r="1188" ht="20.25" customHeight="1" x14ac:dyDescent="0.15"/>
    <row r="1189" ht="20.25" customHeight="1" x14ac:dyDescent="0.15"/>
    <row r="1190" ht="20.25" customHeight="1" x14ac:dyDescent="0.15"/>
    <row r="1191" ht="20.25" customHeight="1" x14ac:dyDescent="0.15"/>
    <row r="1192" ht="20.25" customHeight="1" x14ac:dyDescent="0.15"/>
    <row r="1193" ht="20.25" customHeight="1" x14ac:dyDescent="0.15"/>
    <row r="1194" ht="20.25" customHeight="1" x14ac:dyDescent="0.15"/>
    <row r="1195" ht="20.25" customHeight="1" x14ac:dyDescent="0.15"/>
    <row r="1196" ht="20.25" customHeight="1" x14ac:dyDescent="0.15"/>
    <row r="1197" ht="20.25" customHeight="1" x14ac:dyDescent="0.15"/>
    <row r="1198" ht="20.25" customHeight="1" x14ac:dyDescent="0.15"/>
    <row r="1199" ht="20.25" customHeight="1" x14ac:dyDescent="0.15"/>
    <row r="1200" ht="20.25" customHeight="1" x14ac:dyDescent="0.15"/>
    <row r="1201" ht="20.25" customHeight="1" x14ac:dyDescent="0.15"/>
    <row r="1202" ht="20.25" customHeight="1" x14ac:dyDescent="0.15"/>
    <row r="1203" ht="20.25" customHeight="1" x14ac:dyDescent="0.15"/>
    <row r="1204" ht="20.25" customHeight="1" x14ac:dyDescent="0.15"/>
    <row r="1205" ht="20.25" customHeight="1" x14ac:dyDescent="0.15"/>
    <row r="1206" ht="20.25" customHeight="1" x14ac:dyDescent="0.15"/>
    <row r="1207" ht="20.25" customHeight="1" x14ac:dyDescent="0.15"/>
    <row r="1208" ht="20.25" customHeight="1" x14ac:dyDescent="0.15"/>
    <row r="1209" ht="20.25" customHeight="1" x14ac:dyDescent="0.15"/>
    <row r="1210" ht="20.25" customHeight="1" x14ac:dyDescent="0.15"/>
    <row r="1211" ht="20.25" customHeight="1" x14ac:dyDescent="0.15"/>
    <row r="1212" ht="20.25" customHeight="1" x14ac:dyDescent="0.15"/>
    <row r="1213" ht="20.25" customHeight="1" x14ac:dyDescent="0.15"/>
    <row r="1214" ht="20.25" customHeight="1" x14ac:dyDescent="0.15"/>
    <row r="1215" ht="20.25" customHeight="1" x14ac:dyDescent="0.15"/>
    <row r="1216" ht="20.25" customHeight="1" x14ac:dyDescent="0.15"/>
    <row r="1217" ht="20.25" customHeight="1" x14ac:dyDescent="0.15"/>
    <row r="1218" ht="20.25" customHeight="1" x14ac:dyDescent="0.15"/>
    <row r="1219" ht="20.25" customHeight="1" x14ac:dyDescent="0.15"/>
    <row r="1220" ht="20.25" customHeight="1" x14ac:dyDescent="0.15"/>
    <row r="1221" ht="20.25" customHeight="1" x14ac:dyDescent="0.15"/>
    <row r="1222" ht="20.25" customHeight="1" x14ac:dyDescent="0.15"/>
    <row r="1223" ht="20.25" customHeight="1" x14ac:dyDescent="0.15"/>
    <row r="1224" ht="20.25" customHeight="1" x14ac:dyDescent="0.15"/>
    <row r="1225" ht="20.25" customHeight="1" x14ac:dyDescent="0.15"/>
    <row r="1226" ht="20.25" customHeight="1" x14ac:dyDescent="0.15"/>
    <row r="1227" ht="20.25" customHeight="1" x14ac:dyDescent="0.15"/>
    <row r="1228" ht="20.25" customHeight="1" x14ac:dyDescent="0.15"/>
    <row r="1229" ht="20.25" customHeight="1" x14ac:dyDescent="0.15"/>
    <row r="1230" ht="20.25" customHeight="1" x14ac:dyDescent="0.15"/>
    <row r="1231" ht="20.25" customHeight="1" x14ac:dyDescent="0.15"/>
    <row r="1232" ht="20.25" customHeight="1" x14ac:dyDescent="0.15"/>
    <row r="1233" ht="20.25" customHeight="1" x14ac:dyDescent="0.15"/>
    <row r="1234" ht="20.25" customHeight="1" x14ac:dyDescent="0.15"/>
    <row r="1235" ht="20.25" customHeight="1" x14ac:dyDescent="0.15"/>
    <row r="1236" ht="20.25" customHeight="1" x14ac:dyDescent="0.15"/>
    <row r="1237" ht="20.25" customHeight="1" x14ac:dyDescent="0.15"/>
    <row r="1238" ht="20.25" customHeight="1" x14ac:dyDescent="0.15"/>
    <row r="1239" ht="20.25" customHeight="1" x14ac:dyDescent="0.15"/>
    <row r="1240" ht="20.25" customHeight="1" x14ac:dyDescent="0.15"/>
    <row r="1241" ht="20.25" customHeight="1" x14ac:dyDescent="0.15"/>
    <row r="1242" ht="20.25" customHeight="1" x14ac:dyDescent="0.15"/>
    <row r="1243" ht="20.25" customHeight="1" x14ac:dyDescent="0.15"/>
    <row r="1244" ht="20.25" customHeight="1" x14ac:dyDescent="0.15"/>
    <row r="1245" ht="20.25" customHeight="1" x14ac:dyDescent="0.15"/>
    <row r="1246" ht="20.25" customHeight="1" x14ac:dyDescent="0.15"/>
    <row r="1247" ht="20.25" customHeight="1" x14ac:dyDescent="0.15"/>
    <row r="1248" ht="20.25" customHeight="1" x14ac:dyDescent="0.15"/>
    <row r="1249" ht="20.25" customHeight="1" x14ac:dyDescent="0.15"/>
    <row r="1250" ht="20.25" customHeight="1" x14ac:dyDescent="0.15"/>
    <row r="1251" ht="20.25" customHeight="1" x14ac:dyDescent="0.15"/>
    <row r="1252" ht="20.25" customHeight="1" x14ac:dyDescent="0.15"/>
    <row r="1253" ht="20.25" customHeight="1" x14ac:dyDescent="0.15"/>
    <row r="1254" ht="20.25" customHeight="1" x14ac:dyDescent="0.15"/>
    <row r="1255" ht="20.25" customHeight="1" x14ac:dyDescent="0.15"/>
    <row r="1256" ht="20.25" customHeight="1" x14ac:dyDescent="0.15"/>
    <row r="1257" ht="20.25" customHeight="1" x14ac:dyDescent="0.15"/>
    <row r="1258" ht="20.25" customHeight="1" x14ac:dyDescent="0.15"/>
    <row r="1259" ht="20.25" customHeight="1" x14ac:dyDescent="0.15"/>
    <row r="1260" ht="20.25" customHeight="1" x14ac:dyDescent="0.15"/>
    <row r="1261" ht="20.25" customHeight="1" x14ac:dyDescent="0.15"/>
    <row r="1262" ht="20.25" customHeight="1" x14ac:dyDescent="0.15"/>
    <row r="1263" ht="20.25" customHeight="1" x14ac:dyDescent="0.15"/>
    <row r="1264" ht="20.25" customHeight="1" x14ac:dyDescent="0.15"/>
    <row r="1265" ht="20.25" customHeight="1" x14ac:dyDescent="0.15"/>
    <row r="1266" ht="20.25" customHeight="1" x14ac:dyDescent="0.15"/>
    <row r="1267" ht="20.25" customHeight="1" x14ac:dyDescent="0.15"/>
    <row r="1268" ht="20.25" customHeight="1" x14ac:dyDescent="0.15"/>
    <row r="1269" ht="20.25" customHeight="1" x14ac:dyDescent="0.15"/>
    <row r="1270" ht="20.25" customHeight="1" x14ac:dyDescent="0.15"/>
    <row r="1271" ht="20.25" customHeight="1" x14ac:dyDescent="0.15"/>
    <row r="1272" ht="20.25" customHeight="1" x14ac:dyDescent="0.15"/>
    <row r="1273" ht="20.25" customHeight="1" x14ac:dyDescent="0.15"/>
    <row r="1274" ht="20.25" customHeight="1" x14ac:dyDescent="0.15"/>
    <row r="1275" ht="20.25" customHeight="1" x14ac:dyDescent="0.15"/>
    <row r="1276" ht="20.25" customHeight="1" x14ac:dyDescent="0.15"/>
    <row r="1277" ht="20.25" customHeight="1" x14ac:dyDescent="0.15"/>
    <row r="1278" ht="20.25" customHeight="1" x14ac:dyDescent="0.15"/>
    <row r="1279" ht="20.25" customHeight="1" x14ac:dyDescent="0.15"/>
    <row r="1280" ht="20.25" customHeight="1" x14ac:dyDescent="0.15"/>
    <row r="1281" ht="20.25" customHeight="1" x14ac:dyDescent="0.15"/>
    <row r="1282" ht="20.25" customHeight="1" x14ac:dyDescent="0.15"/>
    <row r="1283" ht="20.25" customHeight="1" x14ac:dyDescent="0.15"/>
    <row r="1284" ht="20.25" customHeight="1" x14ac:dyDescent="0.15"/>
    <row r="1285" ht="20.25" customHeight="1" x14ac:dyDescent="0.15"/>
    <row r="1286" ht="20.25" customHeight="1" x14ac:dyDescent="0.15"/>
    <row r="1287" ht="20.25" customHeight="1" x14ac:dyDescent="0.15"/>
    <row r="1288" ht="20.25" customHeight="1" x14ac:dyDescent="0.15"/>
    <row r="1289" ht="20.25" customHeight="1" x14ac:dyDescent="0.15"/>
    <row r="1290" ht="20.25" customHeight="1" x14ac:dyDescent="0.15"/>
    <row r="1291" ht="20.25" customHeight="1" x14ac:dyDescent="0.15"/>
    <row r="1292" ht="20.25" customHeight="1" x14ac:dyDescent="0.15"/>
    <row r="1293" ht="20.25" customHeight="1" x14ac:dyDescent="0.15"/>
    <row r="1294" ht="20.25" customHeight="1" x14ac:dyDescent="0.15"/>
    <row r="1295" ht="20.25" customHeight="1" x14ac:dyDescent="0.15"/>
    <row r="1296" ht="20.25" customHeight="1" x14ac:dyDescent="0.15"/>
    <row r="1297" ht="20.25" customHeight="1" x14ac:dyDescent="0.15"/>
    <row r="1298" ht="20.25" customHeight="1" x14ac:dyDescent="0.15"/>
    <row r="1299" ht="20.25" customHeight="1" x14ac:dyDescent="0.15"/>
    <row r="1300" ht="20.25" customHeight="1" x14ac:dyDescent="0.15"/>
    <row r="1301" ht="20.25" customHeight="1" x14ac:dyDescent="0.15"/>
    <row r="1302" ht="20.25" customHeight="1" x14ac:dyDescent="0.15"/>
    <row r="1303" ht="20.25" customHeight="1" x14ac:dyDescent="0.15"/>
    <row r="1304" ht="20.25" customHeight="1" x14ac:dyDescent="0.15"/>
    <row r="1305" ht="20.25" customHeight="1" x14ac:dyDescent="0.15"/>
    <row r="1306" ht="20.25" customHeight="1" x14ac:dyDescent="0.15"/>
    <row r="1307" ht="20.25" customHeight="1" x14ac:dyDescent="0.15"/>
    <row r="1308" ht="20.25" customHeight="1" x14ac:dyDescent="0.15"/>
    <row r="1309" ht="20.25" customHeight="1" x14ac:dyDescent="0.15"/>
    <row r="1310" ht="20.25" customHeight="1" x14ac:dyDescent="0.15"/>
    <row r="1311" ht="20.25" customHeight="1" x14ac:dyDescent="0.15"/>
    <row r="1312" ht="20.25" customHeight="1" x14ac:dyDescent="0.15"/>
    <row r="1313" ht="20.25" customHeight="1" x14ac:dyDescent="0.15"/>
    <row r="1314" ht="20.25" customHeight="1" x14ac:dyDescent="0.15"/>
    <row r="1315" ht="20.25" customHeight="1" x14ac:dyDescent="0.15"/>
    <row r="1316" ht="20.25" customHeight="1" x14ac:dyDescent="0.15"/>
    <row r="1317" ht="20.25" customHeight="1" x14ac:dyDescent="0.15"/>
    <row r="1318" ht="20.25" customHeight="1" x14ac:dyDescent="0.15"/>
    <row r="1319" ht="20.25" customHeight="1" x14ac:dyDescent="0.15"/>
    <row r="1320" ht="20.25" customHeight="1" x14ac:dyDescent="0.15"/>
    <row r="1321" ht="20.25" customHeight="1" x14ac:dyDescent="0.15"/>
    <row r="1322" ht="20.25" customHeight="1" x14ac:dyDescent="0.15"/>
    <row r="1323" ht="20.25" customHeight="1" x14ac:dyDescent="0.15"/>
    <row r="1324" ht="20.25" customHeight="1" x14ac:dyDescent="0.15"/>
    <row r="1325" ht="20.25" customHeight="1" x14ac:dyDescent="0.15"/>
    <row r="1326" ht="20.25" customHeight="1" x14ac:dyDescent="0.15"/>
    <row r="1327" ht="20.25" customHeight="1" x14ac:dyDescent="0.15"/>
    <row r="1328" ht="20.25" customHeight="1" x14ac:dyDescent="0.15"/>
    <row r="1329" ht="20.25" customHeight="1" x14ac:dyDescent="0.15"/>
    <row r="1330" ht="20.25" customHeight="1" x14ac:dyDescent="0.15"/>
    <row r="1331" ht="20.25" customHeight="1" x14ac:dyDescent="0.15"/>
    <row r="1332" ht="20.25" customHeight="1" x14ac:dyDescent="0.15"/>
    <row r="1333" ht="20.25" customHeight="1" x14ac:dyDescent="0.15"/>
    <row r="1334" ht="20.25" customHeight="1" x14ac:dyDescent="0.15"/>
    <row r="1335" ht="20.25" customHeight="1" x14ac:dyDescent="0.15"/>
    <row r="1336" ht="20.25" customHeight="1" x14ac:dyDescent="0.15"/>
    <row r="1337" ht="20.25" customHeight="1" x14ac:dyDescent="0.15"/>
    <row r="1338" ht="20.25" customHeight="1" x14ac:dyDescent="0.15"/>
    <row r="1339" ht="20.25" customHeight="1" x14ac:dyDescent="0.15"/>
    <row r="1340" ht="20.25" customHeight="1" x14ac:dyDescent="0.15"/>
    <row r="1341" ht="20.25" customHeight="1" x14ac:dyDescent="0.15"/>
    <row r="1342" ht="20.25" customHeight="1" x14ac:dyDescent="0.15"/>
    <row r="1343" ht="20.25" customHeight="1" x14ac:dyDescent="0.15"/>
    <row r="1344" ht="20.25" customHeight="1" x14ac:dyDescent="0.15"/>
    <row r="1345" ht="20.25" customHeight="1" x14ac:dyDescent="0.15"/>
    <row r="1346" ht="20.25" customHeight="1" x14ac:dyDescent="0.15"/>
    <row r="1347" ht="20.25" customHeight="1" x14ac:dyDescent="0.15"/>
    <row r="1348" ht="20.25" customHeight="1" x14ac:dyDescent="0.15"/>
    <row r="1349" ht="20.25" customHeight="1" x14ac:dyDescent="0.15"/>
  </sheetData>
  <mergeCells count="8">
    <mergeCell ref="I3:I4"/>
    <mergeCell ref="A105:C105"/>
    <mergeCell ref="A3:C3"/>
    <mergeCell ref="D3:D4"/>
    <mergeCell ref="E3:E4"/>
    <mergeCell ref="F3:F4"/>
    <mergeCell ref="G3:G4"/>
    <mergeCell ref="H3:H4"/>
  </mergeCells>
  <phoneticPr fontId="1" type="noConversion"/>
  <printOptions horizontalCentered="1"/>
  <pageMargins left="0.47244094488188981" right="0.47244094488188981" top="0.62992125984251968" bottom="0.74803149606299213" header="0.39370078740157483" footer="0.39370078740157483"/>
  <pageSetup paperSize="9" scale="99" firstPageNumber="12" orientation="landscape" useFirstPageNumber="1" horizontalDpi="1200" verticalDpi="1200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76"/>
  <sheetViews>
    <sheetView showGridLines="0" view="pageBreakPreview" zoomScale="85" zoomScaleNormal="100" zoomScaleSheetLayoutView="85" workbookViewId="0">
      <pane xSplit="3" ySplit="3" topLeftCell="D121" activePane="bottomRight" state="frozen"/>
      <selection pane="topRight" activeCell="D1" sqref="D1"/>
      <selection pane="bottomLeft" activeCell="A4" sqref="A4"/>
      <selection pane="bottomRight" activeCell="I4" sqref="I4"/>
    </sheetView>
  </sheetViews>
  <sheetFormatPr defaultRowHeight="13.5" x14ac:dyDescent="0.15"/>
  <cols>
    <col min="1" max="3" width="11.875" style="17" customWidth="1"/>
    <col min="4" max="4" width="10.5" style="604" customWidth="1"/>
    <col min="5" max="6" width="9.5" style="604" customWidth="1"/>
    <col min="7" max="7" width="10.625" style="604" customWidth="1"/>
    <col min="8" max="8" width="10.5" style="604" customWidth="1"/>
    <col min="9" max="9" width="9.5" style="604" customWidth="1"/>
    <col min="10" max="10" width="12.125" style="604" customWidth="1"/>
    <col min="11" max="11" width="12.125" style="17" customWidth="1"/>
    <col min="12" max="12" width="13.875" style="17" customWidth="1"/>
    <col min="13" max="13" width="17.75" style="49" customWidth="1"/>
    <col min="14" max="14" width="21.875" style="49" customWidth="1"/>
    <col min="15" max="15" width="18.125" style="49" hidden="1" customWidth="1"/>
    <col min="16" max="16" width="12.5" style="49" hidden="1" customWidth="1"/>
    <col min="17" max="17" width="17.75" style="49" hidden="1" customWidth="1"/>
    <col min="18" max="16384" width="9" style="17"/>
  </cols>
  <sheetData>
    <row r="1" spans="1:17" ht="22.5" customHeight="1" thickBot="1" x14ac:dyDescent="0.2">
      <c r="A1" s="141" t="s">
        <v>391</v>
      </c>
      <c r="B1" s="13"/>
      <c r="C1" s="13"/>
      <c r="D1" s="603"/>
      <c r="E1" s="603"/>
      <c r="F1" s="603"/>
      <c r="G1" s="603"/>
      <c r="H1" s="603"/>
      <c r="I1" s="603"/>
      <c r="J1" s="603"/>
      <c r="K1" s="14"/>
      <c r="L1" s="16"/>
      <c r="M1" s="15"/>
      <c r="N1" s="15" t="s">
        <v>405</v>
      </c>
      <c r="O1" s="15"/>
      <c r="P1" s="15"/>
      <c r="Q1" s="73" t="s">
        <v>552</v>
      </c>
    </row>
    <row r="2" spans="1:17" ht="22.5" customHeight="1" x14ac:dyDescent="0.15">
      <c r="A2" s="18" t="s">
        <v>495</v>
      </c>
      <c r="B2" s="19"/>
      <c r="C2" s="19"/>
      <c r="D2" s="692" t="s">
        <v>801</v>
      </c>
      <c r="E2" s="693"/>
      <c r="F2" s="693"/>
      <c r="G2" s="694"/>
      <c r="H2" s="692" t="s">
        <v>2048</v>
      </c>
      <c r="I2" s="693"/>
      <c r="J2" s="694"/>
      <c r="K2" s="692" t="s">
        <v>406</v>
      </c>
      <c r="L2" s="687" t="s">
        <v>805</v>
      </c>
      <c r="M2" s="689" t="s">
        <v>393</v>
      </c>
      <c r="N2" s="690"/>
      <c r="O2" s="324"/>
      <c r="P2" s="324"/>
      <c r="Q2" s="325"/>
    </row>
    <row r="3" spans="1:17" ht="30" customHeight="1" thickBot="1" x14ac:dyDescent="0.2">
      <c r="A3" s="20" t="s">
        <v>496</v>
      </c>
      <c r="B3" s="21" t="s">
        <v>497</v>
      </c>
      <c r="C3" s="21" t="s">
        <v>498</v>
      </c>
      <c r="D3" s="605" t="s">
        <v>290</v>
      </c>
      <c r="E3" s="605" t="s">
        <v>686</v>
      </c>
      <c r="F3" s="605" t="s">
        <v>291</v>
      </c>
      <c r="G3" s="605" t="s">
        <v>292</v>
      </c>
      <c r="H3" s="605" t="s">
        <v>290</v>
      </c>
      <c r="I3" s="605" t="s">
        <v>689</v>
      </c>
      <c r="J3" s="605" t="s">
        <v>293</v>
      </c>
      <c r="K3" s="695"/>
      <c r="L3" s="688"/>
      <c r="M3" s="696" t="s">
        <v>744</v>
      </c>
      <c r="N3" s="686"/>
      <c r="O3" s="685" t="s">
        <v>679</v>
      </c>
      <c r="P3" s="685"/>
      <c r="Q3" s="686"/>
    </row>
    <row r="4" spans="1:17" ht="22.5" customHeight="1" x14ac:dyDescent="0.15">
      <c r="A4" s="23" t="s">
        <v>407</v>
      </c>
      <c r="B4" s="223"/>
      <c r="C4" s="228"/>
      <c r="D4" s="454">
        <f>D5+D31</f>
        <v>3329496</v>
      </c>
      <c r="E4" s="454">
        <f t="shared" ref="E4:G4" si="0">E5+E31</f>
        <v>139000</v>
      </c>
      <c r="F4" s="454">
        <f t="shared" si="0"/>
        <v>0</v>
      </c>
      <c r="G4" s="454">
        <f t="shared" si="0"/>
        <v>3468496</v>
      </c>
      <c r="H4" s="454">
        <v>3187450</v>
      </c>
      <c r="I4" s="606">
        <v>74000</v>
      </c>
      <c r="J4" s="606">
        <f>H4+I4</f>
        <v>3261450</v>
      </c>
      <c r="K4" s="52">
        <f>+G4-J4</f>
        <v>207046</v>
      </c>
      <c r="L4" s="56"/>
      <c r="M4" s="212"/>
      <c r="N4" s="51"/>
      <c r="O4" s="50"/>
      <c r="P4" s="50"/>
      <c r="Q4" s="51"/>
    </row>
    <row r="5" spans="1:17" ht="22.5" customHeight="1" x14ac:dyDescent="0.15">
      <c r="A5" s="26"/>
      <c r="B5" s="224" t="s">
        <v>408</v>
      </c>
      <c r="C5" s="229"/>
      <c r="D5" s="608">
        <f>D6+D9+D12+D25</f>
        <v>3329496</v>
      </c>
      <c r="E5" s="608">
        <f t="shared" ref="E5:G5" si="1">E6+E9+E12+E25</f>
        <v>0</v>
      </c>
      <c r="F5" s="608">
        <f t="shared" si="1"/>
        <v>0</v>
      </c>
      <c r="G5" s="608">
        <f t="shared" si="1"/>
        <v>3329496</v>
      </c>
      <c r="H5" s="608">
        <v>3187450</v>
      </c>
      <c r="I5" s="608">
        <v>0</v>
      </c>
      <c r="J5" s="608">
        <v>3187450</v>
      </c>
      <c r="K5" s="53">
        <f>+G5-J5</f>
        <v>142046</v>
      </c>
      <c r="L5" s="57"/>
      <c r="M5" s="69"/>
      <c r="N5" s="64"/>
      <c r="O5" s="2"/>
      <c r="P5" s="2"/>
      <c r="Q5" s="64"/>
    </row>
    <row r="6" spans="1:17" ht="22.5" customHeight="1" x14ac:dyDescent="0.15">
      <c r="A6" s="28"/>
      <c r="B6" s="29"/>
      <c r="C6" s="30" t="s">
        <v>682</v>
      </c>
      <c r="D6" s="608">
        <v>106932</v>
      </c>
      <c r="E6" s="608">
        <v>0</v>
      </c>
      <c r="F6" s="608">
        <v>0</v>
      </c>
      <c r="G6" s="606">
        <f>SUM(D6:F6)</f>
        <v>106932</v>
      </c>
      <c r="H6" s="608">
        <v>111492</v>
      </c>
      <c r="I6" s="608">
        <v>0</v>
      </c>
      <c r="J6" s="606">
        <v>111492</v>
      </c>
      <c r="K6" s="53">
        <f>+G6-J6</f>
        <v>-4560</v>
      </c>
      <c r="L6" s="58"/>
      <c r="M6" s="69"/>
      <c r="N6" s="64"/>
      <c r="O6" s="2"/>
      <c r="P6" s="2"/>
      <c r="Q6" s="64"/>
    </row>
    <row r="7" spans="1:17" ht="22.5" customHeight="1" x14ac:dyDescent="0.15">
      <c r="A7" s="28"/>
      <c r="B7" s="29"/>
      <c r="C7" s="31"/>
      <c r="D7" s="609"/>
      <c r="E7" s="609"/>
      <c r="F7" s="609"/>
      <c r="G7" s="609"/>
      <c r="H7" s="609"/>
      <c r="I7" s="609"/>
      <c r="J7" s="609"/>
      <c r="K7" s="55"/>
      <c r="L7" s="59">
        <v>106932000</v>
      </c>
      <c r="M7" s="70" t="s">
        <v>501</v>
      </c>
      <c r="N7" s="67" t="s">
        <v>502</v>
      </c>
      <c r="O7" s="10" t="s">
        <v>501</v>
      </c>
      <c r="P7" s="142">
        <v>173106000</v>
      </c>
      <c r="Q7" s="67" t="s">
        <v>502</v>
      </c>
    </row>
    <row r="8" spans="1:17" ht="22.5" customHeight="1" x14ac:dyDescent="0.15">
      <c r="A8" s="28"/>
      <c r="B8" s="29"/>
      <c r="C8" s="33"/>
      <c r="D8" s="610"/>
      <c r="E8" s="610"/>
      <c r="F8" s="610"/>
      <c r="G8" s="610"/>
      <c r="H8" s="610"/>
      <c r="I8" s="610"/>
      <c r="J8" s="610"/>
      <c r="K8" s="54"/>
      <c r="L8" s="60">
        <v>106932000</v>
      </c>
      <c r="M8" s="70" t="s">
        <v>503</v>
      </c>
      <c r="N8" s="67" t="s">
        <v>806</v>
      </c>
      <c r="O8" s="10" t="s">
        <v>503</v>
      </c>
      <c r="P8" s="76">
        <v>173106000</v>
      </c>
      <c r="Q8" s="67" t="s">
        <v>745</v>
      </c>
    </row>
    <row r="9" spans="1:17" ht="22.5" customHeight="1" x14ac:dyDescent="0.15">
      <c r="A9" s="28"/>
      <c r="B9" s="29"/>
      <c r="C9" s="30" t="s">
        <v>683</v>
      </c>
      <c r="D9" s="608">
        <v>16000</v>
      </c>
      <c r="E9" s="608">
        <v>0</v>
      </c>
      <c r="F9" s="608">
        <v>0</v>
      </c>
      <c r="G9" s="608">
        <f>SUM(D9:F9)</f>
        <v>16000</v>
      </c>
      <c r="H9" s="608">
        <v>9000</v>
      </c>
      <c r="I9" s="608">
        <v>0</v>
      </c>
      <c r="J9" s="608">
        <v>9000</v>
      </c>
      <c r="K9" s="238">
        <f>+G9-J9</f>
        <v>7000</v>
      </c>
      <c r="L9" s="58"/>
      <c r="M9" s="69"/>
      <c r="N9" s="64"/>
      <c r="O9" s="2"/>
      <c r="P9" s="2"/>
      <c r="Q9" s="64"/>
    </row>
    <row r="10" spans="1:17" ht="22.5" customHeight="1" x14ac:dyDescent="0.15">
      <c r="A10" s="28"/>
      <c r="B10" s="29"/>
      <c r="C10" s="31"/>
      <c r="D10" s="609"/>
      <c r="E10" s="609"/>
      <c r="F10" s="609"/>
      <c r="G10" s="609"/>
      <c r="H10" s="609"/>
      <c r="I10" s="609"/>
      <c r="J10" s="609"/>
      <c r="K10" s="239"/>
      <c r="L10" s="59">
        <v>16000000</v>
      </c>
      <c r="M10" s="70" t="s">
        <v>623</v>
      </c>
      <c r="N10" s="67" t="s">
        <v>502</v>
      </c>
      <c r="O10" s="10" t="s">
        <v>623</v>
      </c>
      <c r="P10" s="77">
        <v>25000000</v>
      </c>
      <c r="Q10" s="67" t="s">
        <v>502</v>
      </c>
    </row>
    <row r="11" spans="1:17" ht="22.5" x14ac:dyDescent="0.15">
      <c r="A11" s="28"/>
      <c r="B11" s="29"/>
      <c r="C11" s="37"/>
      <c r="D11" s="606"/>
      <c r="E11" s="606"/>
      <c r="F11" s="606"/>
      <c r="G11" s="606"/>
      <c r="H11" s="606"/>
      <c r="I11" s="606"/>
      <c r="J11" s="606"/>
      <c r="K11" s="240"/>
      <c r="L11" s="60">
        <v>16000000</v>
      </c>
      <c r="M11" s="70" t="s">
        <v>624</v>
      </c>
      <c r="N11" s="67" t="s">
        <v>784</v>
      </c>
      <c r="O11" s="10" t="s">
        <v>504</v>
      </c>
      <c r="P11" s="76">
        <v>25000000</v>
      </c>
      <c r="Q11" s="67" t="s">
        <v>746</v>
      </c>
    </row>
    <row r="12" spans="1:17" ht="22.5" customHeight="1" x14ac:dyDescent="0.15">
      <c r="A12" s="28"/>
      <c r="B12" s="29"/>
      <c r="C12" s="30" t="s">
        <v>684</v>
      </c>
      <c r="D12" s="608">
        <v>2991964</v>
      </c>
      <c r="E12" s="608">
        <v>0</v>
      </c>
      <c r="F12" s="608">
        <v>0</v>
      </c>
      <c r="G12" s="608">
        <f>SUM(D12:F12)</f>
        <v>2991964</v>
      </c>
      <c r="H12" s="608">
        <v>2883658</v>
      </c>
      <c r="I12" s="608">
        <v>0</v>
      </c>
      <c r="J12" s="608">
        <v>2883658</v>
      </c>
      <c r="K12" s="53">
        <f>+G12-J12</f>
        <v>108306</v>
      </c>
      <c r="L12" s="62"/>
      <c r="M12" s="71"/>
      <c r="N12" s="65"/>
      <c r="O12" s="36"/>
      <c r="P12" s="74"/>
      <c r="Q12" s="65"/>
    </row>
    <row r="13" spans="1:17" ht="22.5" customHeight="1" x14ac:dyDescent="0.15">
      <c r="A13" s="28"/>
      <c r="B13" s="29"/>
      <c r="C13" s="31"/>
      <c r="D13" s="609"/>
      <c r="E13" s="609"/>
      <c r="F13" s="609"/>
      <c r="G13" s="609"/>
      <c r="H13" s="609"/>
      <c r="I13" s="609"/>
      <c r="J13" s="609"/>
      <c r="K13" s="55"/>
      <c r="L13" s="59">
        <v>2960364000</v>
      </c>
      <c r="M13" s="70" t="s">
        <v>505</v>
      </c>
      <c r="N13" s="67" t="s">
        <v>502</v>
      </c>
      <c r="O13" s="10" t="s">
        <v>505</v>
      </c>
      <c r="P13" s="77">
        <v>3111900000</v>
      </c>
      <c r="Q13" s="67" t="s">
        <v>502</v>
      </c>
    </row>
    <row r="14" spans="1:17" ht="22.5" customHeight="1" x14ac:dyDescent="0.15">
      <c r="A14" s="28"/>
      <c r="B14" s="29"/>
      <c r="C14" s="33"/>
      <c r="D14" s="610"/>
      <c r="E14" s="610"/>
      <c r="F14" s="610"/>
      <c r="G14" s="610"/>
      <c r="H14" s="610"/>
      <c r="I14" s="610"/>
      <c r="J14" s="610"/>
      <c r="K14" s="54"/>
      <c r="L14" s="60">
        <v>341328000</v>
      </c>
      <c r="M14" s="70" t="s">
        <v>506</v>
      </c>
      <c r="N14" s="67" t="s">
        <v>807</v>
      </c>
      <c r="O14" s="10" t="s">
        <v>506</v>
      </c>
      <c r="P14" s="76">
        <v>584100000</v>
      </c>
      <c r="Q14" s="67" t="s">
        <v>654</v>
      </c>
    </row>
    <row r="15" spans="1:17" ht="22.5" customHeight="1" x14ac:dyDescent="0.15">
      <c r="A15" s="28"/>
      <c r="B15" s="29"/>
      <c r="C15" s="33"/>
      <c r="D15" s="610"/>
      <c r="E15" s="610"/>
      <c r="F15" s="610"/>
      <c r="G15" s="610"/>
      <c r="H15" s="610"/>
      <c r="I15" s="610"/>
      <c r="J15" s="610"/>
      <c r="K15" s="54"/>
      <c r="L15" s="60">
        <v>341328000</v>
      </c>
      <c r="M15" s="70" t="s">
        <v>507</v>
      </c>
      <c r="N15" s="67" t="s">
        <v>807</v>
      </c>
      <c r="O15" s="10" t="s">
        <v>507</v>
      </c>
      <c r="P15" s="76">
        <v>554400000</v>
      </c>
      <c r="Q15" s="67" t="s">
        <v>655</v>
      </c>
    </row>
    <row r="16" spans="1:17" ht="22.5" customHeight="1" x14ac:dyDescent="0.15">
      <c r="A16" s="28"/>
      <c r="B16" s="29"/>
      <c r="C16" s="33"/>
      <c r="D16" s="610"/>
      <c r="E16" s="610"/>
      <c r="F16" s="610"/>
      <c r="G16" s="610"/>
      <c r="H16" s="610"/>
      <c r="I16" s="610"/>
      <c r="J16" s="610"/>
      <c r="K16" s="54"/>
      <c r="L16" s="60">
        <v>515274000</v>
      </c>
      <c r="M16" s="70" t="s">
        <v>508</v>
      </c>
      <c r="N16" s="67" t="s">
        <v>808</v>
      </c>
      <c r="O16" s="10" t="s">
        <v>508</v>
      </c>
      <c r="P16" s="76">
        <v>491700000</v>
      </c>
      <c r="Q16" s="67" t="s">
        <v>747</v>
      </c>
    </row>
    <row r="17" spans="1:17" ht="22.5" customHeight="1" x14ac:dyDescent="0.15">
      <c r="A17" s="28"/>
      <c r="B17" s="29"/>
      <c r="C17" s="33"/>
      <c r="D17" s="610"/>
      <c r="E17" s="610"/>
      <c r="F17" s="610" t="s">
        <v>620</v>
      </c>
      <c r="G17" s="610"/>
      <c r="H17" s="610"/>
      <c r="I17" s="610"/>
      <c r="J17" s="610"/>
      <c r="K17" s="54"/>
      <c r="L17" s="60">
        <v>515274000</v>
      </c>
      <c r="M17" s="70" t="s">
        <v>509</v>
      </c>
      <c r="N17" s="67" t="s">
        <v>808</v>
      </c>
      <c r="O17" s="10" t="s">
        <v>509</v>
      </c>
      <c r="P17" s="76">
        <v>442200000</v>
      </c>
      <c r="Q17" s="67" t="s">
        <v>748</v>
      </c>
    </row>
    <row r="18" spans="1:17" ht="22.5" customHeight="1" x14ac:dyDescent="0.15">
      <c r="A18" s="28"/>
      <c r="B18" s="29"/>
      <c r="C18" s="33"/>
      <c r="D18" s="610"/>
      <c r="E18" s="610"/>
      <c r="F18" s="610"/>
      <c r="G18" s="610"/>
      <c r="H18" s="610"/>
      <c r="I18" s="610"/>
      <c r="J18" s="610"/>
      <c r="K18" s="54"/>
      <c r="L18" s="60">
        <v>361020000</v>
      </c>
      <c r="M18" s="70" t="s">
        <v>510</v>
      </c>
      <c r="N18" s="67" t="s">
        <v>809</v>
      </c>
      <c r="O18" s="10" t="s">
        <v>510</v>
      </c>
      <c r="P18" s="76">
        <v>306900000</v>
      </c>
      <c r="Q18" s="67" t="s">
        <v>749</v>
      </c>
    </row>
    <row r="19" spans="1:17" ht="22.5" customHeight="1" x14ac:dyDescent="0.15">
      <c r="A19" s="28"/>
      <c r="B19" s="29"/>
      <c r="C19" s="33"/>
      <c r="D19" s="610"/>
      <c r="E19" s="610"/>
      <c r="F19" s="610"/>
      <c r="G19" s="610"/>
      <c r="H19" s="610"/>
      <c r="I19" s="610"/>
      <c r="J19" s="610"/>
      <c r="K19" s="54"/>
      <c r="L19" s="60">
        <v>361020000</v>
      </c>
      <c r="M19" s="70" t="s">
        <v>511</v>
      </c>
      <c r="N19" s="67" t="s">
        <v>809</v>
      </c>
      <c r="O19" s="10" t="s">
        <v>511</v>
      </c>
      <c r="P19" s="76">
        <v>293700000</v>
      </c>
      <c r="Q19" s="67" t="s">
        <v>750</v>
      </c>
    </row>
    <row r="20" spans="1:17" ht="22.5" customHeight="1" x14ac:dyDescent="0.15">
      <c r="A20" s="28"/>
      <c r="B20" s="29"/>
      <c r="C20" s="33"/>
      <c r="D20" s="610"/>
      <c r="E20" s="610"/>
      <c r="F20" s="610"/>
      <c r="G20" s="610"/>
      <c r="H20" s="610"/>
      <c r="I20" s="610"/>
      <c r="J20" s="610"/>
      <c r="K20" s="54"/>
      <c r="L20" s="60">
        <v>262560000</v>
      </c>
      <c r="M20" s="70" t="s">
        <v>512</v>
      </c>
      <c r="N20" s="67" t="s">
        <v>810</v>
      </c>
      <c r="O20" s="10" t="s">
        <v>512</v>
      </c>
      <c r="P20" s="76">
        <v>224400000</v>
      </c>
      <c r="Q20" s="67" t="s">
        <v>751</v>
      </c>
    </row>
    <row r="21" spans="1:17" ht="22.5" customHeight="1" x14ac:dyDescent="0.15">
      <c r="A21" s="28"/>
      <c r="B21" s="29"/>
      <c r="C21" s="33"/>
      <c r="D21" s="610"/>
      <c r="E21" s="610"/>
      <c r="F21" s="610"/>
      <c r="G21" s="610"/>
      <c r="H21" s="610"/>
      <c r="I21" s="610"/>
      <c r="J21" s="610"/>
      <c r="K21" s="54"/>
      <c r="L21" s="60">
        <v>262560000</v>
      </c>
      <c r="M21" s="70" t="s">
        <v>513</v>
      </c>
      <c r="N21" s="67" t="s">
        <v>810</v>
      </c>
      <c r="O21" s="10" t="s">
        <v>513</v>
      </c>
      <c r="P21" s="76">
        <v>214500000</v>
      </c>
      <c r="Q21" s="67" t="s">
        <v>656</v>
      </c>
    </row>
    <row r="22" spans="1:17" ht="22.5" customHeight="1" x14ac:dyDescent="0.15">
      <c r="A22" s="28"/>
      <c r="B22" s="29"/>
      <c r="C22" s="33"/>
      <c r="D22" s="610"/>
      <c r="E22" s="610"/>
      <c r="F22" s="610"/>
      <c r="G22" s="610"/>
      <c r="H22" s="610"/>
      <c r="I22" s="610"/>
      <c r="J22" s="610"/>
      <c r="K22" s="54"/>
      <c r="L22" s="59">
        <f>SUM(L23:L24)</f>
        <v>31600000</v>
      </c>
      <c r="M22" s="70" t="s">
        <v>386</v>
      </c>
      <c r="N22" s="67" t="s">
        <v>502</v>
      </c>
      <c r="O22" s="10" t="s">
        <v>386</v>
      </c>
      <c r="P22" s="143">
        <v>7500000</v>
      </c>
      <c r="Q22" s="67" t="s">
        <v>502</v>
      </c>
    </row>
    <row r="23" spans="1:17" ht="22.5" customHeight="1" x14ac:dyDescent="0.15">
      <c r="A23" s="28"/>
      <c r="B23" s="29"/>
      <c r="C23" s="33"/>
      <c r="D23" s="610"/>
      <c r="E23" s="610"/>
      <c r="F23" s="610"/>
      <c r="G23" s="610"/>
      <c r="H23" s="610"/>
      <c r="I23" s="610"/>
      <c r="J23" s="610"/>
      <c r="K23" s="54"/>
      <c r="L23" s="60">
        <v>23800000</v>
      </c>
      <c r="M23" s="70" t="s">
        <v>811</v>
      </c>
      <c r="N23" s="67" t="s">
        <v>812</v>
      </c>
      <c r="O23" s="10"/>
      <c r="P23" s="143"/>
      <c r="Q23" s="67"/>
    </row>
    <row r="24" spans="1:17" ht="22.5" customHeight="1" x14ac:dyDescent="0.15">
      <c r="A24" s="28"/>
      <c r="B24" s="29"/>
      <c r="C24" s="33"/>
      <c r="D24" s="610"/>
      <c r="E24" s="610"/>
      <c r="F24" s="610"/>
      <c r="G24" s="610"/>
      <c r="H24" s="610"/>
      <c r="I24" s="610"/>
      <c r="J24" s="610"/>
      <c r="K24" s="54"/>
      <c r="L24" s="60">
        <v>7800000</v>
      </c>
      <c r="M24" s="70" t="s">
        <v>519</v>
      </c>
      <c r="N24" s="67" t="s">
        <v>756</v>
      </c>
      <c r="O24" s="10" t="s">
        <v>387</v>
      </c>
      <c r="P24" s="76">
        <v>7500000</v>
      </c>
      <c r="Q24" s="67" t="s">
        <v>657</v>
      </c>
    </row>
    <row r="25" spans="1:17" ht="22.5" customHeight="1" x14ac:dyDescent="0.15">
      <c r="A25" s="28"/>
      <c r="B25" s="29"/>
      <c r="C25" s="30" t="s">
        <v>685</v>
      </c>
      <c r="D25" s="608">
        <v>214600</v>
      </c>
      <c r="E25" s="608">
        <v>0</v>
      </c>
      <c r="F25" s="608">
        <v>0</v>
      </c>
      <c r="G25" s="608">
        <f>SUM(D25:F25)</f>
        <v>214600</v>
      </c>
      <c r="H25" s="608">
        <v>183300</v>
      </c>
      <c r="I25" s="608">
        <v>0</v>
      </c>
      <c r="J25" s="608">
        <v>183300</v>
      </c>
      <c r="K25" s="238">
        <f>+G25-J25</f>
        <v>31300</v>
      </c>
      <c r="L25" s="58"/>
      <c r="M25" s="69"/>
      <c r="N25" s="64"/>
      <c r="O25" s="2"/>
      <c r="P25" s="2"/>
      <c r="Q25" s="64"/>
    </row>
    <row r="26" spans="1:17" ht="22.5" customHeight="1" x14ac:dyDescent="0.15">
      <c r="A26" s="28"/>
      <c r="B26" s="29"/>
      <c r="C26" s="33"/>
      <c r="D26" s="610"/>
      <c r="E26" s="610"/>
      <c r="F26" s="610"/>
      <c r="G26" s="610"/>
      <c r="H26" s="610"/>
      <c r="I26" s="610"/>
      <c r="J26" s="610"/>
      <c r="K26" s="54"/>
      <c r="L26" s="59">
        <v>214600000</v>
      </c>
      <c r="M26" s="70" t="s">
        <v>813</v>
      </c>
      <c r="N26" s="67"/>
      <c r="O26" s="10" t="s">
        <v>622</v>
      </c>
      <c r="P26" s="77">
        <v>185000000</v>
      </c>
      <c r="Q26" s="67" t="s">
        <v>502</v>
      </c>
    </row>
    <row r="27" spans="1:17" ht="22.5" customHeight="1" x14ac:dyDescent="0.15">
      <c r="A27" s="28"/>
      <c r="B27" s="29"/>
      <c r="C27" s="33"/>
      <c r="D27" s="610"/>
      <c r="E27" s="610"/>
      <c r="F27" s="610"/>
      <c r="G27" s="610"/>
      <c r="H27" s="610"/>
      <c r="I27" s="610"/>
      <c r="J27" s="610"/>
      <c r="K27" s="54"/>
      <c r="L27" s="60">
        <v>55500000</v>
      </c>
      <c r="M27" s="70" t="s">
        <v>514</v>
      </c>
      <c r="N27" s="67" t="s">
        <v>814</v>
      </c>
      <c r="O27" s="10" t="s">
        <v>514</v>
      </c>
      <c r="P27" s="76">
        <v>74000000</v>
      </c>
      <c r="Q27" s="67" t="s">
        <v>752</v>
      </c>
    </row>
    <row r="28" spans="1:17" ht="22.5" customHeight="1" x14ac:dyDescent="0.15">
      <c r="A28" s="28"/>
      <c r="B28" s="29"/>
      <c r="C28" s="33"/>
      <c r="D28" s="610"/>
      <c r="E28" s="610"/>
      <c r="F28" s="610"/>
      <c r="G28" s="610"/>
      <c r="H28" s="610"/>
      <c r="I28" s="610"/>
      <c r="J28" s="610"/>
      <c r="K28" s="54"/>
      <c r="L28" s="60">
        <v>55500000</v>
      </c>
      <c r="M28" s="70" t="s">
        <v>515</v>
      </c>
      <c r="N28" s="67" t="s">
        <v>814</v>
      </c>
      <c r="O28" s="10" t="s">
        <v>515</v>
      </c>
      <c r="P28" s="76">
        <v>74000000</v>
      </c>
      <c r="Q28" s="67" t="s">
        <v>752</v>
      </c>
    </row>
    <row r="29" spans="1:17" ht="22.5" customHeight="1" x14ac:dyDescent="0.15">
      <c r="A29" s="28"/>
      <c r="B29" s="29"/>
      <c r="C29" s="33"/>
      <c r="D29" s="610"/>
      <c r="E29" s="610"/>
      <c r="F29" s="610"/>
      <c r="G29" s="610"/>
      <c r="H29" s="610"/>
      <c r="I29" s="610"/>
      <c r="J29" s="610"/>
      <c r="K29" s="54"/>
      <c r="L29" s="60">
        <v>51800000</v>
      </c>
      <c r="M29" s="70" t="s">
        <v>516</v>
      </c>
      <c r="N29" s="67" t="s">
        <v>815</v>
      </c>
      <c r="O29" s="10" t="s">
        <v>516</v>
      </c>
      <c r="P29" s="76">
        <v>18500000</v>
      </c>
      <c r="Q29" s="67" t="s">
        <v>753</v>
      </c>
    </row>
    <row r="30" spans="1:17" ht="22.5" customHeight="1" x14ac:dyDescent="0.15">
      <c r="A30" s="28"/>
      <c r="B30" s="29"/>
      <c r="C30" s="33"/>
      <c r="D30" s="610"/>
      <c r="E30" s="610"/>
      <c r="F30" s="610"/>
      <c r="G30" s="610"/>
      <c r="H30" s="610"/>
      <c r="I30" s="610"/>
      <c r="J30" s="610"/>
      <c r="K30" s="54"/>
      <c r="L30" s="60">
        <v>51800000</v>
      </c>
      <c r="M30" s="70" t="s">
        <v>517</v>
      </c>
      <c r="N30" s="67" t="s">
        <v>815</v>
      </c>
      <c r="O30" s="10" t="s">
        <v>517</v>
      </c>
      <c r="P30" s="76">
        <v>18500000</v>
      </c>
      <c r="Q30" s="67" t="s">
        <v>753</v>
      </c>
    </row>
    <row r="31" spans="1:17" ht="22.5" customHeight="1" x14ac:dyDescent="0.15">
      <c r="A31" s="28"/>
      <c r="B31" s="224" t="s">
        <v>409</v>
      </c>
      <c r="C31" s="30"/>
      <c r="D31" s="608">
        <v>0</v>
      </c>
      <c r="E31" s="608">
        <v>139000</v>
      </c>
      <c r="F31" s="608">
        <v>0</v>
      </c>
      <c r="G31" s="608">
        <v>139000</v>
      </c>
      <c r="H31" s="608">
        <v>0</v>
      </c>
      <c r="I31" s="608">
        <v>74000</v>
      </c>
      <c r="J31" s="608">
        <v>74000</v>
      </c>
      <c r="K31" s="53">
        <f>+G31-J31</f>
        <v>65000</v>
      </c>
      <c r="L31" s="63" t="s">
        <v>502</v>
      </c>
      <c r="M31" s="72" t="s">
        <v>518</v>
      </c>
      <c r="N31" s="66" t="s">
        <v>518</v>
      </c>
      <c r="O31" s="35"/>
      <c r="P31" s="75"/>
      <c r="Q31" s="66" t="s">
        <v>518</v>
      </c>
    </row>
    <row r="32" spans="1:17" ht="22.5" customHeight="1" x14ac:dyDescent="0.15">
      <c r="A32" s="28"/>
      <c r="B32" s="29"/>
      <c r="C32" s="30" t="s">
        <v>410</v>
      </c>
      <c r="D32" s="608">
        <v>0</v>
      </c>
      <c r="E32" s="608">
        <v>139000</v>
      </c>
      <c r="F32" s="608">
        <v>0</v>
      </c>
      <c r="G32" s="606">
        <v>139000</v>
      </c>
      <c r="H32" s="608">
        <v>0</v>
      </c>
      <c r="I32" s="608">
        <v>74000</v>
      </c>
      <c r="J32" s="606">
        <v>74000</v>
      </c>
      <c r="K32" s="53">
        <f>+G32-J32</f>
        <v>65000</v>
      </c>
      <c r="L32" s="63" t="s">
        <v>502</v>
      </c>
      <c r="M32" s="72" t="s">
        <v>518</v>
      </c>
      <c r="N32" s="66" t="s">
        <v>518</v>
      </c>
      <c r="O32" s="35"/>
      <c r="P32" s="75"/>
      <c r="Q32" s="66" t="s">
        <v>518</v>
      </c>
    </row>
    <row r="33" spans="1:17" ht="22.5" customHeight="1" x14ac:dyDescent="0.15">
      <c r="A33" s="28"/>
      <c r="B33" s="29"/>
      <c r="C33" s="33"/>
      <c r="D33" s="610"/>
      <c r="E33" s="610"/>
      <c r="F33" s="610"/>
      <c r="G33" s="610"/>
      <c r="H33" s="610"/>
      <c r="I33" s="610"/>
      <c r="J33" s="610"/>
      <c r="K33" s="54"/>
      <c r="L33" s="59">
        <v>3000000</v>
      </c>
      <c r="M33" s="70" t="s">
        <v>658</v>
      </c>
      <c r="N33" s="67"/>
      <c r="O33" s="10" t="s">
        <v>658</v>
      </c>
      <c r="P33" s="77">
        <v>3000000</v>
      </c>
      <c r="Q33" s="67" t="s">
        <v>502</v>
      </c>
    </row>
    <row r="34" spans="1:17" ht="38.25" customHeight="1" x14ac:dyDescent="0.15">
      <c r="A34" s="28"/>
      <c r="B34" s="29"/>
      <c r="C34" s="33"/>
      <c r="D34" s="610"/>
      <c r="E34" s="610"/>
      <c r="F34" s="610"/>
      <c r="G34" s="610"/>
      <c r="H34" s="610"/>
      <c r="I34" s="610"/>
      <c r="J34" s="610"/>
      <c r="K34" s="54"/>
      <c r="L34" s="60">
        <v>3000000</v>
      </c>
      <c r="M34" s="70" t="s">
        <v>659</v>
      </c>
      <c r="N34" s="67" t="s">
        <v>754</v>
      </c>
      <c r="O34" s="10" t="s">
        <v>659</v>
      </c>
      <c r="P34" s="76">
        <v>3000000</v>
      </c>
      <c r="Q34" s="67" t="s">
        <v>754</v>
      </c>
    </row>
    <row r="35" spans="1:17" ht="22.5" customHeight="1" x14ac:dyDescent="0.15">
      <c r="A35" s="28"/>
      <c r="B35" s="29"/>
      <c r="C35" s="33"/>
      <c r="D35" s="610"/>
      <c r="E35" s="610"/>
      <c r="F35" s="610"/>
      <c r="G35" s="610"/>
      <c r="H35" s="610"/>
      <c r="I35" s="610"/>
      <c r="J35" s="610"/>
      <c r="K35" s="54"/>
      <c r="L35" s="59">
        <v>130000000</v>
      </c>
      <c r="M35" s="70" t="s">
        <v>662</v>
      </c>
      <c r="N35" s="67"/>
      <c r="O35" s="10" t="s">
        <v>662</v>
      </c>
      <c r="P35" s="77">
        <v>98000000</v>
      </c>
      <c r="Q35" s="67" t="s">
        <v>502</v>
      </c>
    </row>
    <row r="36" spans="1:17" ht="35.25" customHeight="1" x14ac:dyDescent="0.15">
      <c r="A36" s="28"/>
      <c r="B36" s="29"/>
      <c r="C36" s="33"/>
      <c r="D36" s="610"/>
      <c r="E36" s="610"/>
      <c r="F36" s="610"/>
      <c r="G36" s="610"/>
      <c r="H36" s="610"/>
      <c r="I36" s="610"/>
      <c r="J36" s="610"/>
      <c r="K36" s="54"/>
      <c r="L36" s="60">
        <v>130000000</v>
      </c>
      <c r="M36" s="70" t="s">
        <v>663</v>
      </c>
      <c r="N36" s="67" t="s">
        <v>816</v>
      </c>
      <c r="O36" s="10" t="s">
        <v>663</v>
      </c>
      <c r="P36" s="76">
        <v>98000000</v>
      </c>
      <c r="Q36" s="67" t="s">
        <v>757</v>
      </c>
    </row>
    <row r="37" spans="1:17" ht="22.5" customHeight="1" x14ac:dyDescent="0.15">
      <c r="A37" s="28"/>
      <c r="B37" s="29"/>
      <c r="C37" s="33"/>
      <c r="D37" s="610"/>
      <c r="E37" s="610"/>
      <c r="F37" s="610"/>
      <c r="G37" s="610"/>
      <c r="H37" s="610"/>
      <c r="I37" s="610"/>
      <c r="J37" s="610"/>
      <c r="K37" s="54"/>
      <c r="L37" s="59">
        <v>6000000</v>
      </c>
      <c r="M37" s="70" t="s">
        <v>664</v>
      </c>
      <c r="N37" s="67"/>
      <c r="O37" s="10" t="s">
        <v>664</v>
      </c>
      <c r="P37" s="77">
        <v>30000000</v>
      </c>
      <c r="Q37" s="67" t="s">
        <v>502</v>
      </c>
    </row>
    <row r="38" spans="1:17" ht="22.5" customHeight="1" x14ac:dyDescent="0.15">
      <c r="A38" s="28"/>
      <c r="B38" s="29"/>
      <c r="C38" s="33"/>
      <c r="D38" s="610"/>
      <c r="E38" s="610"/>
      <c r="F38" s="610"/>
      <c r="G38" s="610"/>
      <c r="H38" s="610"/>
      <c r="I38" s="610"/>
      <c r="J38" s="610"/>
      <c r="K38" s="54"/>
      <c r="L38" s="60">
        <v>6000000</v>
      </c>
      <c r="M38" s="70" t="s">
        <v>665</v>
      </c>
      <c r="N38" s="67" t="s">
        <v>817</v>
      </c>
      <c r="O38" s="10" t="s">
        <v>665</v>
      </c>
      <c r="P38" s="76">
        <v>30000000</v>
      </c>
      <c r="Q38" s="67" t="s">
        <v>758</v>
      </c>
    </row>
    <row r="39" spans="1:17" ht="22.5" customHeight="1" x14ac:dyDescent="0.15">
      <c r="A39" s="39" t="s">
        <v>411</v>
      </c>
      <c r="B39" s="225"/>
      <c r="C39" s="229"/>
      <c r="D39" s="608">
        <v>0</v>
      </c>
      <c r="E39" s="608">
        <v>6862312</v>
      </c>
      <c r="F39" s="608">
        <v>0</v>
      </c>
      <c r="G39" s="608">
        <v>6862312</v>
      </c>
      <c r="H39" s="608">
        <v>0</v>
      </c>
      <c r="I39" s="608">
        <v>6612915</v>
      </c>
      <c r="J39" s="608">
        <v>6612915</v>
      </c>
      <c r="K39" s="53">
        <f>+G39-J39</f>
        <v>249397</v>
      </c>
      <c r="L39" s="62"/>
      <c r="M39" s="71"/>
      <c r="N39" s="65"/>
      <c r="O39" s="36"/>
      <c r="P39" s="74"/>
      <c r="Q39" s="65"/>
    </row>
    <row r="40" spans="1:17" ht="22.5" customHeight="1" x14ac:dyDescent="0.15">
      <c r="A40" s="28"/>
      <c r="B40" s="224" t="s">
        <v>412</v>
      </c>
      <c r="C40" s="229"/>
      <c r="D40" s="608">
        <v>0</v>
      </c>
      <c r="E40" s="608">
        <v>5850000</v>
      </c>
      <c r="F40" s="608">
        <v>0</v>
      </c>
      <c r="G40" s="608">
        <v>5850000</v>
      </c>
      <c r="H40" s="608">
        <v>0</v>
      </c>
      <c r="I40" s="608">
        <v>5592720</v>
      </c>
      <c r="J40" s="608">
        <v>5592720</v>
      </c>
      <c r="K40" s="53">
        <f>+G40-J40</f>
        <v>257280</v>
      </c>
      <c r="L40" s="62"/>
      <c r="M40" s="71"/>
      <c r="N40" s="65"/>
      <c r="O40" s="36"/>
      <c r="P40" s="74"/>
      <c r="Q40" s="65"/>
    </row>
    <row r="41" spans="1:17" ht="22.5" customHeight="1" x14ac:dyDescent="0.15">
      <c r="A41" s="28"/>
      <c r="B41" s="29"/>
      <c r="C41" s="30" t="s">
        <v>413</v>
      </c>
      <c r="D41" s="608">
        <v>0</v>
      </c>
      <c r="E41" s="608">
        <v>5293755</v>
      </c>
      <c r="F41" s="608">
        <v>0</v>
      </c>
      <c r="G41" s="606">
        <v>5293755</v>
      </c>
      <c r="H41" s="608">
        <v>0</v>
      </c>
      <c r="I41" s="608">
        <v>4840215</v>
      </c>
      <c r="J41" s="606">
        <v>4840215</v>
      </c>
      <c r="K41" s="53">
        <f>+G41-J41</f>
        <v>453540</v>
      </c>
      <c r="L41" s="62"/>
      <c r="M41" s="71"/>
      <c r="N41" s="65"/>
      <c r="O41" s="36"/>
      <c r="P41" s="74"/>
      <c r="Q41" s="65"/>
    </row>
    <row r="42" spans="1:17" ht="22.5" customHeight="1" x14ac:dyDescent="0.15">
      <c r="A42" s="28"/>
      <c r="B42" s="29"/>
      <c r="C42" s="31"/>
      <c r="D42" s="609"/>
      <c r="E42" s="609"/>
      <c r="F42" s="609"/>
      <c r="G42" s="609"/>
      <c r="H42" s="609"/>
      <c r="I42" s="609"/>
      <c r="J42" s="609"/>
      <c r="K42" s="55"/>
      <c r="L42" s="59">
        <v>5293755200</v>
      </c>
      <c r="M42" s="70" t="s">
        <v>520</v>
      </c>
      <c r="N42" s="326"/>
      <c r="O42" s="10" t="s">
        <v>520</v>
      </c>
      <c r="P42" s="77">
        <v>4886856550</v>
      </c>
      <c r="Q42" s="67" t="s">
        <v>502</v>
      </c>
    </row>
    <row r="43" spans="1:17" ht="22.5" customHeight="1" x14ac:dyDescent="0.15">
      <c r="A43" s="28"/>
      <c r="B43" s="29"/>
      <c r="C43" s="33"/>
      <c r="D43" s="610"/>
      <c r="E43" s="610"/>
      <c r="F43" s="610"/>
      <c r="G43" s="610"/>
      <c r="H43" s="610"/>
      <c r="I43" s="610"/>
      <c r="J43" s="610"/>
      <c r="K43" s="54"/>
      <c r="L43" s="60">
        <v>-910557740</v>
      </c>
      <c r="M43" s="70" t="s">
        <v>521</v>
      </c>
      <c r="N43" s="68" t="s">
        <v>818</v>
      </c>
      <c r="O43" s="10" t="s">
        <v>521</v>
      </c>
      <c r="P43" s="76">
        <v>0</v>
      </c>
      <c r="Q43" s="68"/>
    </row>
    <row r="44" spans="1:17" ht="22.5" customHeight="1" x14ac:dyDescent="0.15">
      <c r="A44" s="28"/>
      <c r="B44" s="29"/>
      <c r="C44" s="33"/>
      <c r="D44" s="610"/>
      <c r="E44" s="610"/>
      <c r="F44" s="610"/>
      <c r="G44" s="610"/>
      <c r="H44" s="610"/>
      <c r="I44" s="610"/>
      <c r="J44" s="610"/>
      <c r="K44" s="54"/>
      <c r="L44" s="60">
        <v>2656039640</v>
      </c>
      <c r="M44" s="70" t="s">
        <v>522</v>
      </c>
      <c r="N44" s="68" t="s">
        <v>819</v>
      </c>
      <c r="O44" s="10" t="s">
        <v>522</v>
      </c>
      <c r="P44" s="76">
        <v>1486316650</v>
      </c>
      <c r="Q44" s="68">
        <v>1486316650</v>
      </c>
    </row>
    <row r="45" spans="1:17" ht="22.5" customHeight="1" x14ac:dyDescent="0.15">
      <c r="A45" s="28"/>
      <c r="B45" s="29"/>
      <c r="C45" s="33"/>
      <c r="D45" s="610"/>
      <c r="E45" s="610"/>
      <c r="F45" s="610"/>
      <c r="G45" s="610"/>
      <c r="H45" s="610"/>
      <c r="I45" s="610"/>
      <c r="J45" s="610"/>
      <c r="K45" s="54"/>
      <c r="L45" s="60">
        <v>3236047800</v>
      </c>
      <c r="M45" s="70" t="s">
        <v>523</v>
      </c>
      <c r="N45" s="68" t="s">
        <v>820</v>
      </c>
      <c r="O45" s="10" t="s">
        <v>523</v>
      </c>
      <c r="P45" s="76">
        <v>3138830000</v>
      </c>
      <c r="Q45" s="68">
        <v>3138830000</v>
      </c>
    </row>
    <row r="46" spans="1:17" ht="22.5" customHeight="1" x14ac:dyDescent="0.15">
      <c r="A46" s="28"/>
      <c r="B46" s="29"/>
      <c r="C46" s="33"/>
      <c r="D46" s="610"/>
      <c r="E46" s="610"/>
      <c r="F46" s="610"/>
      <c r="G46" s="610"/>
      <c r="H46" s="610"/>
      <c r="I46" s="610"/>
      <c r="J46" s="610"/>
      <c r="K46" s="54"/>
      <c r="L46" s="60">
        <v>312225500</v>
      </c>
      <c r="M46" s="70" t="s">
        <v>524</v>
      </c>
      <c r="N46" s="327" t="s">
        <v>821</v>
      </c>
      <c r="O46" s="10" t="s">
        <v>524</v>
      </c>
      <c r="P46" s="76">
        <v>261709900</v>
      </c>
      <c r="Q46" s="68">
        <v>261709900</v>
      </c>
    </row>
    <row r="47" spans="1:17" ht="22.5" customHeight="1" x14ac:dyDescent="0.15">
      <c r="A47" s="28"/>
      <c r="B47" s="29"/>
      <c r="C47" s="30" t="s">
        <v>414</v>
      </c>
      <c r="D47" s="608">
        <v>0</v>
      </c>
      <c r="E47" s="608">
        <v>360394</v>
      </c>
      <c r="F47" s="608">
        <v>0</v>
      </c>
      <c r="G47" s="608">
        <v>360394</v>
      </c>
      <c r="H47" s="608">
        <v>0</v>
      </c>
      <c r="I47" s="608">
        <v>334705</v>
      </c>
      <c r="J47" s="608">
        <v>334705</v>
      </c>
      <c r="K47" s="53">
        <f>+G47-J47</f>
        <v>25689</v>
      </c>
      <c r="L47" s="63"/>
      <c r="M47" s="72" t="s">
        <v>518</v>
      </c>
      <c r="N47" s="66" t="s">
        <v>518</v>
      </c>
      <c r="O47" s="35"/>
      <c r="P47" s="75"/>
      <c r="Q47" s="66" t="s">
        <v>518</v>
      </c>
    </row>
    <row r="48" spans="1:17" ht="22.5" customHeight="1" x14ac:dyDescent="0.15">
      <c r="A48" s="28"/>
      <c r="B48" s="29"/>
      <c r="C48" s="31"/>
      <c r="D48" s="609"/>
      <c r="E48" s="609"/>
      <c r="F48" s="609"/>
      <c r="G48" s="609"/>
      <c r="H48" s="609"/>
      <c r="I48" s="609"/>
      <c r="J48" s="609"/>
      <c r="K48" s="55"/>
      <c r="L48" s="59">
        <v>360394000</v>
      </c>
      <c r="M48" s="70" t="s">
        <v>525</v>
      </c>
      <c r="N48" s="147"/>
      <c r="O48" s="10" t="s">
        <v>525</v>
      </c>
      <c r="P48" s="77">
        <v>284254000</v>
      </c>
      <c r="Q48" s="67" t="s">
        <v>502</v>
      </c>
    </row>
    <row r="49" spans="1:17" ht="22.5" customHeight="1" x14ac:dyDescent="0.15">
      <c r="A49" s="28"/>
      <c r="B49" s="29"/>
      <c r="C49" s="33"/>
      <c r="D49" s="610"/>
      <c r="E49" s="610"/>
      <c r="F49" s="610"/>
      <c r="G49" s="610"/>
      <c r="H49" s="610"/>
      <c r="I49" s="610"/>
      <c r="J49" s="610"/>
      <c r="K49" s="54"/>
      <c r="L49" s="60">
        <v>194890000</v>
      </c>
      <c r="M49" s="70" t="s">
        <v>526</v>
      </c>
      <c r="N49" s="68" t="s">
        <v>822</v>
      </c>
      <c r="O49" s="10" t="s">
        <v>526</v>
      </c>
      <c r="P49" s="76">
        <v>158136000</v>
      </c>
      <c r="Q49" s="68">
        <v>158136000</v>
      </c>
    </row>
    <row r="50" spans="1:17" ht="22.5" customHeight="1" x14ac:dyDescent="0.15">
      <c r="A50" s="28"/>
      <c r="B50" s="29"/>
      <c r="C50" s="33"/>
      <c r="D50" s="610"/>
      <c r="E50" s="610"/>
      <c r="F50" s="610"/>
      <c r="G50" s="610"/>
      <c r="H50" s="610"/>
      <c r="I50" s="610"/>
      <c r="J50" s="610"/>
      <c r="K50" s="54"/>
      <c r="L50" s="60">
        <v>165504000</v>
      </c>
      <c r="M50" s="70" t="s">
        <v>527</v>
      </c>
      <c r="N50" s="68" t="s">
        <v>823</v>
      </c>
      <c r="O50" s="10" t="s">
        <v>527</v>
      </c>
      <c r="P50" s="76">
        <v>126118000</v>
      </c>
      <c r="Q50" s="68">
        <v>126118000</v>
      </c>
    </row>
    <row r="51" spans="1:17" ht="22.5" customHeight="1" x14ac:dyDescent="0.15">
      <c r="A51" s="28"/>
      <c r="B51" s="29"/>
      <c r="C51" s="30" t="s">
        <v>415</v>
      </c>
      <c r="D51" s="608">
        <v>0</v>
      </c>
      <c r="E51" s="608">
        <v>195851</v>
      </c>
      <c r="F51" s="608">
        <v>0</v>
      </c>
      <c r="G51" s="608">
        <v>195851</v>
      </c>
      <c r="H51" s="608">
        <v>0</v>
      </c>
      <c r="I51" s="608">
        <v>417800</v>
      </c>
      <c r="J51" s="608">
        <v>417800</v>
      </c>
      <c r="K51" s="53">
        <f>+G51-J51</f>
        <v>-221949</v>
      </c>
      <c r="L51" s="63"/>
      <c r="M51" s="72" t="s">
        <v>518</v>
      </c>
      <c r="N51" s="66" t="s">
        <v>518</v>
      </c>
      <c r="O51" s="35"/>
      <c r="P51" s="75"/>
      <c r="Q51" s="66" t="s">
        <v>518</v>
      </c>
    </row>
    <row r="52" spans="1:17" ht="22.5" customHeight="1" x14ac:dyDescent="0.15">
      <c r="A52" s="28"/>
      <c r="B52" s="29"/>
      <c r="C52" s="31"/>
      <c r="D52" s="609"/>
      <c r="E52" s="609"/>
      <c r="F52" s="609"/>
      <c r="G52" s="609"/>
      <c r="H52" s="609"/>
      <c r="I52" s="609"/>
      <c r="J52" s="609"/>
      <c r="K52" s="55"/>
      <c r="L52" s="59">
        <v>195850800</v>
      </c>
      <c r="M52" s="70" t="s">
        <v>528</v>
      </c>
      <c r="N52" s="67"/>
      <c r="O52" s="10" t="s">
        <v>528</v>
      </c>
      <c r="P52" s="77">
        <v>128889450</v>
      </c>
      <c r="Q52" s="67" t="s">
        <v>502</v>
      </c>
    </row>
    <row r="53" spans="1:17" ht="22.5" customHeight="1" x14ac:dyDescent="0.15">
      <c r="A53" s="28"/>
      <c r="B53" s="29"/>
      <c r="C53" s="33"/>
      <c r="D53" s="610"/>
      <c r="E53" s="610"/>
      <c r="F53" s="610"/>
      <c r="G53" s="610"/>
      <c r="H53" s="610"/>
      <c r="I53" s="610"/>
      <c r="J53" s="610"/>
      <c r="K53" s="54"/>
      <c r="L53" s="60">
        <v>195850800</v>
      </c>
      <c r="M53" s="70" t="s">
        <v>529</v>
      </c>
      <c r="N53" s="327" t="s">
        <v>824</v>
      </c>
      <c r="O53" s="10" t="s">
        <v>529</v>
      </c>
      <c r="P53" s="76">
        <v>128889450</v>
      </c>
      <c r="Q53" s="68">
        <v>128889450</v>
      </c>
    </row>
    <row r="54" spans="1:17" ht="22.5" customHeight="1" x14ac:dyDescent="0.15">
      <c r="A54" s="28"/>
      <c r="B54" s="29"/>
      <c r="C54" s="30" t="s">
        <v>286</v>
      </c>
      <c r="D54" s="608">
        <v>0</v>
      </c>
      <c r="E54" s="608">
        <v>0</v>
      </c>
      <c r="F54" s="608">
        <v>0</v>
      </c>
      <c r="G54" s="608">
        <v>0</v>
      </c>
      <c r="H54" s="608">
        <v>0</v>
      </c>
      <c r="I54" s="608">
        <v>0</v>
      </c>
      <c r="J54" s="608">
        <v>0</v>
      </c>
      <c r="K54" s="53">
        <f>+G54-J54</f>
        <v>0</v>
      </c>
      <c r="L54" s="63"/>
      <c r="M54" s="72" t="s">
        <v>518</v>
      </c>
      <c r="N54" s="66" t="s">
        <v>518</v>
      </c>
      <c r="O54" s="35"/>
      <c r="P54" s="75"/>
      <c r="Q54" s="66" t="s">
        <v>518</v>
      </c>
    </row>
    <row r="55" spans="1:17" ht="22.5" customHeight="1" x14ac:dyDescent="0.15">
      <c r="A55" s="26"/>
      <c r="B55" s="224" t="s">
        <v>416</v>
      </c>
      <c r="C55" s="229"/>
      <c r="D55" s="608">
        <v>0</v>
      </c>
      <c r="E55" s="608">
        <v>67000</v>
      </c>
      <c r="F55" s="608">
        <v>0</v>
      </c>
      <c r="G55" s="608">
        <v>67000</v>
      </c>
      <c r="H55" s="608">
        <v>0</v>
      </c>
      <c r="I55" s="608">
        <v>92000</v>
      </c>
      <c r="J55" s="608">
        <v>92000</v>
      </c>
      <c r="K55" s="238">
        <f>+G55-J55</f>
        <v>-25000</v>
      </c>
      <c r="L55" s="293"/>
      <c r="M55" s="294" t="s">
        <v>518</v>
      </c>
      <c r="N55" s="147" t="s">
        <v>518</v>
      </c>
      <c r="O55" s="291"/>
      <c r="P55" s="292"/>
      <c r="Q55" s="147"/>
    </row>
    <row r="56" spans="1:17" ht="22.5" customHeight="1" x14ac:dyDescent="0.15">
      <c r="A56" s="28"/>
      <c r="B56" s="29"/>
      <c r="C56" s="37" t="s">
        <v>417</v>
      </c>
      <c r="D56" s="606">
        <v>0</v>
      </c>
      <c r="E56" s="606">
        <v>60000</v>
      </c>
      <c r="F56" s="606">
        <v>0</v>
      </c>
      <c r="G56" s="606">
        <v>60000</v>
      </c>
      <c r="H56" s="606">
        <v>0</v>
      </c>
      <c r="I56" s="606">
        <v>81000</v>
      </c>
      <c r="J56" s="606">
        <v>81000</v>
      </c>
      <c r="K56" s="52">
        <f>+G56-J56</f>
        <v>-21000</v>
      </c>
      <c r="L56" s="62"/>
      <c r="M56" s="71"/>
      <c r="N56" s="65"/>
      <c r="O56" s="144"/>
      <c r="P56" s="145"/>
      <c r="Q56" s="146" t="s">
        <v>518</v>
      </c>
    </row>
    <row r="57" spans="1:17" ht="22.5" customHeight="1" x14ac:dyDescent="0.15">
      <c r="A57" s="28"/>
      <c r="B57" s="29"/>
      <c r="C57" s="31"/>
      <c r="D57" s="609"/>
      <c r="E57" s="609"/>
      <c r="F57" s="609"/>
      <c r="G57" s="609"/>
      <c r="H57" s="609"/>
      <c r="I57" s="609"/>
      <c r="J57" s="609"/>
      <c r="K57" s="55"/>
      <c r="L57" s="59">
        <v>60000000</v>
      </c>
      <c r="M57" s="70" t="s">
        <v>530</v>
      </c>
      <c r="N57" s="67"/>
      <c r="O57" s="10" t="s">
        <v>530</v>
      </c>
      <c r="P57" s="77">
        <v>120000000</v>
      </c>
      <c r="Q57" s="67" t="s">
        <v>502</v>
      </c>
    </row>
    <row r="58" spans="1:17" ht="22.5" customHeight="1" x14ac:dyDescent="0.15">
      <c r="A58" s="28"/>
      <c r="B58" s="29"/>
      <c r="C58" s="33"/>
      <c r="D58" s="610"/>
      <c r="E58" s="610"/>
      <c r="F58" s="610"/>
      <c r="G58" s="610"/>
      <c r="H58" s="610"/>
      <c r="I58" s="610"/>
      <c r="J58" s="610"/>
      <c r="K58" s="54"/>
      <c r="L58" s="60">
        <v>60000000</v>
      </c>
      <c r="M58" s="70" t="s">
        <v>531</v>
      </c>
      <c r="N58" s="67" t="s">
        <v>825</v>
      </c>
      <c r="O58" s="10" t="s">
        <v>531</v>
      </c>
      <c r="P58" s="76">
        <v>120000000</v>
      </c>
      <c r="Q58" s="67" t="s">
        <v>759</v>
      </c>
    </row>
    <row r="59" spans="1:17" ht="22.5" customHeight="1" x14ac:dyDescent="0.15">
      <c r="A59" s="28"/>
      <c r="B59" s="29"/>
      <c r="C59" s="30" t="s">
        <v>418</v>
      </c>
      <c r="D59" s="608">
        <v>0</v>
      </c>
      <c r="E59" s="608">
        <v>7000</v>
      </c>
      <c r="F59" s="608">
        <v>0</v>
      </c>
      <c r="G59" s="608">
        <v>7000</v>
      </c>
      <c r="H59" s="608">
        <v>0</v>
      </c>
      <c r="I59" s="608">
        <v>11000</v>
      </c>
      <c r="J59" s="608">
        <v>11000</v>
      </c>
      <c r="K59" s="53">
        <f>+G59-J59</f>
        <v>-4000</v>
      </c>
      <c r="L59" s="62"/>
      <c r="M59" s="71"/>
      <c r="N59" s="65"/>
      <c r="O59" s="36"/>
      <c r="P59" s="74"/>
      <c r="Q59" s="65"/>
    </row>
    <row r="60" spans="1:17" ht="22.5" customHeight="1" x14ac:dyDescent="0.15">
      <c r="A60" s="28"/>
      <c r="B60" s="29"/>
      <c r="C60" s="31"/>
      <c r="D60" s="609"/>
      <c r="E60" s="609"/>
      <c r="F60" s="609"/>
      <c r="G60" s="609"/>
      <c r="H60" s="609"/>
      <c r="I60" s="609"/>
      <c r="J60" s="609"/>
      <c r="K60" s="55"/>
      <c r="L60" s="59">
        <v>7000000</v>
      </c>
      <c r="M60" s="70" t="s">
        <v>532</v>
      </c>
      <c r="N60" s="67"/>
      <c r="O60" s="10" t="s">
        <v>532</v>
      </c>
      <c r="P60" s="77">
        <v>10000000</v>
      </c>
      <c r="Q60" s="67" t="s">
        <v>502</v>
      </c>
    </row>
    <row r="61" spans="1:17" ht="22.5" customHeight="1" x14ac:dyDescent="0.15">
      <c r="A61" s="28"/>
      <c r="B61" s="29"/>
      <c r="C61" s="33"/>
      <c r="D61" s="610"/>
      <c r="E61" s="610"/>
      <c r="F61" s="610"/>
      <c r="G61" s="610"/>
      <c r="H61" s="610"/>
      <c r="I61" s="610"/>
      <c r="J61" s="610"/>
      <c r="K61" s="54"/>
      <c r="L61" s="60">
        <v>0</v>
      </c>
      <c r="M61" s="70" t="s">
        <v>531</v>
      </c>
      <c r="N61" s="67" t="s">
        <v>826</v>
      </c>
      <c r="O61" s="10" t="s">
        <v>531</v>
      </c>
      <c r="P61" s="76">
        <v>5000000</v>
      </c>
      <c r="Q61" s="67" t="s">
        <v>676</v>
      </c>
    </row>
    <row r="62" spans="1:17" ht="22.5" customHeight="1" x14ac:dyDescent="0.15">
      <c r="A62" s="28"/>
      <c r="B62" s="29"/>
      <c r="C62" s="33"/>
      <c r="D62" s="610"/>
      <c r="E62" s="610"/>
      <c r="F62" s="610"/>
      <c r="G62" s="610"/>
      <c r="H62" s="610"/>
      <c r="I62" s="610"/>
      <c r="J62" s="610"/>
      <c r="K62" s="54"/>
      <c r="L62" s="60">
        <v>5000000</v>
      </c>
      <c r="M62" s="70" t="s">
        <v>625</v>
      </c>
      <c r="N62" s="67" t="s">
        <v>626</v>
      </c>
      <c r="O62" s="10" t="s">
        <v>625</v>
      </c>
      <c r="P62" s="76">
        <v>5000000</v>
      </c>
      <c r="Q62" s="67" t="s">
        <v>626</v>
      </c>
    </row>
    <row r="63" spans="1:17" ht="22.5" customHeight="1" x14ac:dyDescent="0.15">
      <c r="A63" s="28"/>
      <c r="B63" s="29"/>
      <c r="C63" s="33"/>
      <c r="D63" s="610"/>
      <c r="E63" s="610"/>
      <c r="F63" s="610"/>
      <c r="G63" s="610"/>
      <c r="H63" s="610"/>
      <c r="I63" s="610"/>
      <c r="J63" s="610"/>
      <c r="K63" s="54"/>
      <c r="L63" s="60">
        <v>2000000</v>
      </c>
      <c r="M63" s="70" t="s">
        <v>827</v>
      </c>
      <c r="N63" s="67" t="s">
        <v>828</v>
      </c>
      <c r="O63" s="10"/>
      <c r="P63" s="76"/>
      <c r="Q63" s="67"/>
    </row>
    <row r="64" spans="1:17" ht="22.5" customHeight="1" x14ac:dyDescent="0.15">
      <c r="A64" s="28"/>
      <c r="B64" s="29"/>
      <c r="C64" s="33"/>
      <c r="D64" s="610"/>
      <c r="E64" s="610"/>
      <c r="F64" s="610"/>
      <c r="G64" s="610"/>
      <c r="H64" s="610"/>
      <c r="I64" s="610"/>
      <c r="J64" s="610"/>
      <c r="K64" s="54"/>
      <c r="L64" s="60">
        <v>0</v>
      </c>
      <c r="M64" s="70" t="s">
        <v>829</v>
      </c>
      <c r="N64" s="67" t="s">
        <v>830</v>
      </c>
      <c r="O64" s="10"/>
      <c r="P64" s="76"/>
      <c r="Q64" s="67"/>
    </row>
    <row r="65" spans="1:17" ht="22.5" customHeight="1" x14ac:dyDescent="0.15">
      <c r="A65" s="28"/>
      <c r="B65" s="224" t="s">
        <v>419</v>
      </c>
      <c r="C65" s="30"/>
      <c r="D65" s="608">
        <v>0</v>
      </c>
      <c r="E65" s="608">
        <v>895312</v>
      </c>
      <c r="F65" s="608">
        <v>0</v>
      </c>
      <c r="G65" s="608">
        <v>895312</v>
      </c>
      <c r="H65" s="608">
        <v>0</v>
      </c>
      <c r="I65" s="608">
        <v>878195</v>
      </c>
      <c r="J65" s="608">
        <v>878195</v>
      </c>
      <c r="K65" s="53">
        <f>+G65-J65</f>
        <v>17117</v>
      </c>
      <c r="L65" s="62"/>
      <c r="M65" s="71"/>
      <c r="N65" s="65"/>
      <c r="O65" s="36"/>
      <c r="P65" s="74"/>
      <c r="Q65" s="65"/>
    </row>
    <row r="66" spans="1:17" ht="22.5" customHeight="1" x14ac:dyDescent="0.15">
      <c r="A66" s="28"/>
      <c r="B66" s="29"/>
      <c r="C66" s="30" t="s">
        <v>799</v>
      </c>
      <c r="D66" s="608">
        <v>0</v>
      </c>
      <c r="E66" s="608">
        <v>882184</v>
      </c>
      <c r="F66" s="608">
        <v>0</v>
      </c>
      <c r="G66" s="606">
        <v>882184</v>
      </c>
      <c r="H66" s="608">
        <v>0</v>
      </c>
      <c r="I66" s="608">
        <v>874913</v>
      </c>
      <c r="J66" s="606">
        <v>874913</v>
      </c>
      <c r="K66" s="53">
        <f>+G66-J66</f>
        <v>7271</v>
      </c>
      <c r="L66" s="62"/>
      <c r="M66" s="71"/>
      <c r="N66" s="65"/>
      <c r="O66" s="36"/>
      <c r="P66" s="74"/>
      <c r="Q66" s="65"/>
    </row>
    <row r="67" spans="1:17" ht="22.5" customHeight="1" x14ac:dyDescent="0.15">
      <c r="A67" s="28"/>
      <c r="B67" s="29"/>
      <c r="C67" s="31"/>
      <c r="D67" s="609"/>
      <c r="E67" s="609"/>
      <c r="F67" s="609"/>
      <c r="G67" s="609"/>
      <c r="H67" s="609"/>
      <c r="I67" s="609"/>
      <c r="J67" s="609"/>
      <c r="K67" s="55"/>
      <c r="L67" s="59">
        <v>882184000</v>
      </c>
      <c r="M67" s="70" t="s">
        <v>831</v>
      </c>
      <c r="N67" s="67"/>
      <c r="O67" s="10" t="s">
        <v>678</v>
      </c>
      <c r="P67" s="77">
        <v>619400000</v>
      </c>
      <c r="Q67" s="67" t="s">
        <v>502</v>
      </c>
    </row>
    <row r="68" spans="1:17" ht="22.5" customHeight="1" x14ac:dyDescent="0.15">
      <c r="A68" s="28"/>
      <c r="B68" s="29"/>
      <c r="C68" s="33"/>
      <c r="D68" s="610"/>
      <c r="E68" s="610"/>
      <c r="F68" s="610"/>
      <c r="G68" s="610"/>
      <c r="H68" s="610"/>
      <c r="I68" s="610"/>
      <c r="J68" s="610"/>
      <c r="K68" s="54"/>
      <c r="L68" s="60">
        <v>0</v>
      </c>
      <c r="M68" s="70" t="s">
        <v>680</v>
      </c>
      <c r="N68" s="67"/>
      <c r="O68" s="10" t="s">
        <v>614</v>
      </c>
      <c r="P68" s="76">
        <v>0</v>
      </c>
      <c r="Q68" s="67"/>
    </row>
    <row r="69" spans="1:17" ht="22.5" customHeight="1" x14ac:dyDescent="0.15">
      <c r="A69" s="28"/>
      <c r="B69" s="29"/>
      <c r="C69" s="33"/>
      <c r="D69" s="610"/>
      <c r="E69" s="610"/>
      <c r="F69" s="610"/>
      <c r="G69" s="610"/>
      <c r="H69" s="610"/>
      <c r="I69" s="610"/>
      <c r="J69" s="610"/>
      <c r="K69" s="54"/>
      <c r="L69" s="60">
        <v>220000000</v>
      </c>
      <c r="M69" s="70" t="s">
        <v>681</v>
      </c>
      <c r="N69" s="67" t="s">
        <v>832</v>
      </c>
      <c r="O69" s="10" t="s">
        <v>615</v>
      </c>
      <c r="P69" s="76">
        <v>60000000</v>
      </c>
      <c r="Q69" s="67" t="s">
        <v>668</v>
      </c>
    </row>
    <row r="70" spans="1:17" ht="34.5" customHeight="1" x14ac:dyDescent="0.15">
      <c r="A70" s="28"/>
      <c r="B70" s="29"/>
      <c r="C70" s="33"/>
      <c r="D70" s="610"/>
      <c r="E70" s="610"/>
      <c r="F70" s="610"/>
      <c r="G70" s="610"/>
      <c r="H70" s="610"/>
      <c r="I70" s="610"/>
      <c r="J70" s="610"/>
      <c r="K70" s="54"/>
      <c r="L70" s="60">
        <v>39384000</v>
      </c>
      <c r="M70" s="70" t="s">
        <v>833</v>
      </c>
      <c r="N70" s="67" t="s">
        <v>834</v>
      </c>
      <c r="O70" s="10" t="s">
        <v>616</v>
      </c>
      <c r="P70" s="76">
        <v>59400000</v>
      </c>
      <c r="Q70" s="67" t="s">
        <v>760</v>
      </c>
    </row>
    <row r="71" spans="1:17" ht="22.5" customHeight="1" x14ac:dyDescent="0.15">
      <c r="A71" s="28"/>
      <c r="B71" s="29"/>
      <c r="C71" s="33"/>
      <c r="D71" s="610"/>
      <c r="E71" s="610"/>
      <c r="F71" s="610"/>
      <c r="G71" s="610"/>
      <c r="H71" s="610"/>
      <c r="I71" s="610"/>
      <c r="J71" s="610"/>
      <c r="K71" s="54"/>
      <c r="L71" s="60">
        <v>600000000</v>
      </c>
      <c r="M71" s="70" t="s">
        <v>667</v>
      </c>
      <c r="N71" s="67" t="s">
        <v>835</v>
      </c>
      <c r="O71" s="10" t="s">
        <v>667</v>
      </c>
      <c r="P71" s="76">
        <v>500000000</v>
      </c>
      <c r="Q71" s="67" t="s">
        <v>761</v>
      </c>
    </row>
    <row r="72" spans="1:17" ht="22.5" customHeight="1" x14ac:dyDescent="0.15">
      <c r="A72" s="28"/>
      <c r="B72" s="29"/>
      <c r="C72" s="33"/>
      <c r="D72" s="610"/>
      <c r="E72" s="610"/>
      <c r="F72" s="610"/>
      <c r="G72" s="610"/>
      <c r="H72" s="610"/>
      <c r="I72" s="610"/>
      <c r="J72" s="610"/>
      <c r="K72" s="54"/>
      <c r="L72" s="60">
        <v>22800000</v>
      </c>
      <c r="M72" s="70" t="s">
        <v>836</v>
      </c>
      <c r="N72" s="67" t="s">
        <v>837</v>
      </c>
      <c r="O72" s="10"/>
      <c r="P72" s="76"/>
      <c r="Q72" s="67"/>
    </row>
    <row r="73" spans="1:17" ht="22.5" customHeight="1" x14ac:dyDescent="0.15">
      <c r="A73" s="28"/>
      <c r="B73" s="29"/>
      <c r="C73" s="30" t="s">
        <v>609</v>
      </c>
      <c r="D73" s="608">
        <v>0</v>
      </c>
      <c r="E73" s="608">
        <v>13128</v>
      </c>
      <c r="F73" s="608">
        <v>0</v>
      </c>
      <c r="G73" s="608">
        <v>13128</v>
      </c>
      <c r="H73" s="608">
        <v>0</v>
      </c>
      <c r="I73" s="608">
        <v>3282</v>
      </c>
      <c r="J73" s="608">
        <v>3282</v>
      </c>
      <c r="K73" s="53">
        <f>+G73-J73</f>
        <v>9846</v>
      </c>
      <c r="L73" s="62"/>
      <c r="M73" s="71"/>
      <c r="N73" s="65"/>
      <c r="O73" s="36"/>
      <c r="P73" s="74"/>
      <c r="Q73" s="65"/>
    </row>
    <row r="74" spans="1:17" ht="22.5" customHeight="1" x14ac:dyDescent="0.15">
      <c r="A74" s="28"/>
      <c r="B74" s="29"/>
      <c r="C74" s="31"/>
      <c r="D74" s="609"/>
      <c r="E74" s="609"/>
      <c r="F74" s="609"/>
      <c r="G74" s="609"/>
      <c r="H74" s="609"/>
      <c r="I74" s="609"/>
      <c r="J74" s="609"/>
      <c r="K74" s="55"/>
      <c r="L74" s="59">
        <v>13128000</v>
      </c>
      <c r="M74" s="70" t="s">
        <v>838</v>
      </c>
      <c r="N74" s="67"/>
      <c r="O74" s="10" t="s">
        <v>533</v>
      </c>
      <c r="P74" s="77">
        <v>14200000</v>
      </c>
      <c r="Q74" s="67" t="s">
        <v>502</v>
      </c>
    </row>
    <row r="75" spans="1:17" ht="22.5" customHeight="1" x14ac:dyDescent="0.15">
      <c r="A75" s="28"/>
      <c r="B75" s="29"/>
      <c r="C75" s="33"/>
      <c r="D75" s="610"/>
      <c r="E75" s="610"/>
      <c r="F75" s="610"/>
      <c r="G75" s="610"/>
      <c r="H75" s="610"/>
      <c r="I75" s="610"/>
      <c r="J75" s="610"/>
      <c r="K75" s="54"/>
      <c r="L75" s="60">
        <v>13128000</v>
      </c>
      <c r="M75" s="70" t="s">
        <v>617</v>
      </c>
      <c r="N75" s="67" t="s">
        <v>839</v>
      </c>
      <c r="O75" s="10" t="s">
        <v>617</v>
      </c>
      <c r="P75" s="76">
        <v>14200000</v>
      </c>
      <c r="Q75" s="67" t="s">
        <v>762</v>
      </c>
    </row>
    <row r="76" spans="1:17" ht="22.5" customHeight="1" x14ac:dyDescent="0.15">
      <c r="A76" s="28"/>
      <c r="B76" s="29"/>
      <c r="C76" s="30" t="s">
        <v>610</v>
      </c>
      <c r="D76" s="608">
        <v>0</v>
      </c>
      <c r="E76" s="608">
        <v>0</v>
      </c>
      <c r="F76" s="608">
        <v>0</v>
      </c>
      <c r="G76" s="608">
        <v>0</v>
      </c>
      <c r="H76" s="608">
        <v>0</v>
      </c>
      <c r="I76" s="608">
        <v>0</v>
      </c>
      <c r="J76" s="608">
        <v>0</v>
      </c>
      <c r="K76" s="53">
        <f>+G76-J76</f>
        <v>0</v>
      </c>
      <c r="L76" s="62"/>
      <c r="M76" s="71"/>
      <c r="N76" s="65"/>
      <c r="O76" s="36"/>
      <c r="P76" s="74"/>
      <c r="Q76" s="65"/>
    </row>
    <row r="77" spans="1:17" ht="22.5" customHeight="1" x14ac:dyDescent="0.15">
      <c r="A77" s="28"/>
      <c r="B77" s="29"/>
      <c r="C77" s="31"/>
      <c r="D77" s="609"/>
      <c r="E77" s="609"/>
      <c r="F77" s="609"/>
      <c r="G77" s="609"/>
      <c r="H77" s="609"/>
      <c r="I77" s="609"/>
      <c r="J77" s="609"/>
      <c r="K77" s="55"/>
      <c r="L77" s="59">
        <v>0</v>
      </c>
      <c r="M77" s="70" t="s">
        <v>611</v>
      </c>
      <c r="N77" s="67" t="s">
        <v>502</v>
      </c>
      <c r="O77" s="10" t="s">
        <v>611</v>
      </c>
      <c r="P77" s="77">
        <v>0</v>
      </c>
      <c r="Q77" s="67" t="s">
        <v>502</v>
      </c>
    </row>
    <row r="78" spans="1:17" ht="44.25" customHeight="1" x14ac:dyDescent="0.15">
      <c r="A78" s="28"/>
      <c r="B78" s="224" t="s">
        <v>687</v>
      </c>
      <c r="C78" s="229"/>
      <c r="D78" s="608">
        <v>0</v>
      </c>
      <c r="E78" s="608">
        <v>50000</v>
      </c>
      <c r="F78" s="608">
        <v>0</v>
      </c>
      <c r="G78" s="608">
        <v>50000</v>
      </c>
      <c r="H78" s="608">
        <v>0</v>
      </c>
      <c r="I78" s="608">
        <v>50000</v>
      </c>
      <c r="J78" s="608">
        <v>50000</v>
      </c>
      <c r="K78" s="238">
        <f>+G78-J78</f>
        <v>0</v>
      </c>
      <c r="L78" s="62"/>
      <c r="M78" s="71"/>
      <c r="N78" s="65"/>
      <c r="O78" s="36"/>
      <c r="P78" s="74"/>
      <c r="Q78" s="65"/>
    </row>
    <row r="79" spans="1:17" ht="40.5" customHeight="1" x14ac:dyDescent="0.15">
      <c r="A79" s="28"/>
      <c r="B79" s="29"/>
      <c r="C79" s="30" t="s">
        <v>688</v>
      </c>
      <c r="D79" s="608">
        <v>0</v>
      </c>
      <c r="E79" s="608">
        <v>50000</v>
      </c>
      <c r="F79" s="608">
        <v>0</v>
      </c>
      <c r="G79" s="606">
        <v>50000</v>
      </c>
      <c r="H79" s="608">
        <v>0</v>
      </c>
      <c r="I79" s="608">
        <v>50000</v>
      </c>
      <c r="J79" s="608">
        <v>50000</v>
      </c>
      <c r="K79" s="53">
        <f>+G79-J79</f>
        <v>0</v>
      </c>
      <c r="L79" s="62"/>
      <c r="M79" s="71"/>
      <c r="N79" s="65"/>
      <c r="O79" s="36"/>
      <c r="P79" s="74"/>
      <c r="Q79" s="65"/>
    </row>
    <row r="80" spans="1:17" ht="22.5" customHeight="1" x14ac:dyDescent="0.15">
      <c r="A80" s="28"/>
      <c r="B80" s="29"/>
      <c r="C80" s="31"/>
      <c r="D80" s="609"/>
      <c r="E80" s="609"/>
      <c r="F80" s="609"/>
      <c r="G80" s="609"/>
      <c r="H80" s="609"/>
      <c r="I80" s="609"/>
      <c r="J80" s="609"/>
      <c r="K80" s="55"/>
      <c r="L80" s="59">
        <v>50000000</v>
      </c>
      <c r="M80" s="70" t="s">
        <v>666</v>
      </c>
      <c r="N80" s="67"/>
      <c r="O80" s="10" t="s">
        <v>666</v>
      </c>
      <c r="P80" s="77">
        <v>100000000</v>
      </c>
      <c r="Q80" s="67" t="s">
        <v>502</v>
      </c>
    </row>
    <row r="81" spans="1:17" ht="22.5" customHeight="1" x14ac:dyDescent="0.15">
      <c r="A81" s="28"/>
      <c r="B81" s="29"/>
      <c r="C81" s="33"/>
      <c r="D81" s="610"/>
      <c r="E81" s="610"/>
      <c r="F81" s="610"/>
      <c r="G81" s="610"/>
      <c r="H81" s="610"/>
      <c r="I81" s="610"/>
      <c r="J81" s="610"/>
      <c r="K81" s="54"/>
      <c r="L81" s="60">
        <v>50000000</v>
      </c>
      <c r="M81" s="70" t="s">
        <v>840</v>
      </c>
      <c r="N81" s="68" t="s">
        <v>763</v>
      </c>
      <c r="O81" s="10" t="s">
        <v>677</v>
      </c>
      <c r="P81" s="76">
        <v>100000000</v>
      </c>
      <c r="Q81" s="68" t="s">
        <v>763</v>
      </c>
    </row>
    <row r="82" spans="1:17" ht="22.5" customHeight="1" x14ac:dyDescent="0.15">
      <c r="A82" s="39" t="s">
        <v>420</v>
      </c>
      <c r="B82" s="225"/>
      <c r="C82" s="229"/>
      <c r="D82" s="608">
        <v>0</v>
      </c>
      <c r="E82" s="608">
        <v>1332911</v>
      </c>
      <c r="F82" s="608">
        <v>0</v>
      </c>
      <c r="G82" s="608">
        <v>1332911</v>
      </c>
      <c r="H82" s="608">
        <v>0</v>
      </c>
      <c r="I82" s="608">
        <v>622661</v>
      </c>
      <c r="J82" s="608">
        <v>622661</v>
      </c>
      <c r="K82" s="53">
        <f>+G82-J82</f>
        <v>710250</v>
      </c>
      <c r="L82" s="62"/>
      <c r="M82" s="72" t="s">
        <v>502</v>
      </c>
      <c r="N82" s="66" t="s">
        <v>502</v>
      </c>
      <c r="O82" s="35"/>
      <c r="P82" s="75"/>
      <c r="Q82" s="66" t="s">
        <v>502</v>
      </c>
    </row>
    <row r="83" spans="1:17" ht="22.5" customHeight="1" x14ac:dyDescent="0.15">
      <c r="A83" s="28"/>
      <c r="B83" s="224" t="s">
        <v>553</v>
      </c>
      <c r="C83" s="229"/>
      <c r="D83" s="608">
        <v>0</v>
      </c>
      <c r="E83" s="608">
        <v>13300</v>
      </c>
      <c r="F83" s="608">
        <v>0</v>
      </c>
      <c r="G83" s="606">
        <v>13300</v>
      </c>
      <c r="H83" s="608">
        <v>0</v>
      </c>
      <c r="I83" s="608">
        <v>13300</v>
      </c>
      <c r="J83" s="606">
        <v>13300</v>
      </c>
      <c r="K83" s="53">
        <f>+G83-J83</f>
        <v>0</v>
      </c>
      <c r="L83" s="63"/>
      <c r="M83" s="72" t="s">
        <v>518</v>
      </c>
      <c r="N83" s="66" t="s">
        <v>518</v>
      </c>
      <c r="O83" s="35"/>
      <c r="P83" s="75"/>
      <c r="Q83" s="66" t="s">
        <v>518</v>
      </c>
    </row>
    <row r="84" spans="1:17" ht="22.5" customHeight="1" x14ac:dyDescent="0.15">
      <c r="A84" s="28"/>
      <c r="B84" s="29"/>
      <c r="C84" s="30" t="s">
        <v>422</v>
      </c>
      <c r="D84" s="608">
        <v>0</v>
      </c>
      <c r="E84" s="608">
        <v>13300</v>
      </c>
      <c r="F84" s="608">
        <v>0</v>
      </c>
      <c r="G84" s="606">
        <v>13300</v>
      </c>
      <c r="H84" s="608">
        <v>0</v>
      </c>
      <c r="I84" s="608">
        <v>13300</v>
      </c>
      <c r="J84" s="606">
        <v>13300</v>
      </c>
      <c r="K84" s="53">
        <f>+G84-J84</f>
        <v>0</v>
      </c>
      <c r="L84" s="63"/>
      <c r="M84" s="72" t="s">
        <v>518</v>
      </c>
      <c r="N84" s="66" t="s">
        <v>518</v>
      </c>
      <c r="O84" s="35"/>
      <c r="P84" s="75"/>
      <c r="Q84" s="66" t="s">
        <v>518</v>
      </c>
    </row>
    <row r="85" spans="1:17" ht="22.5" customHeight="1" x14ac:dyDescent="0.15">
      <c r="A85" s="28"/>
      <c r="B85" s="29"/>
      <c r="C85" s="31"/>
      <c r="D85" s="609"/>
      <c r="E85" s="609"/>
      <c r="F85" s="609"/>
      <c r="G85" s="609"/>
      <c r="H85" s="609"/>
      <c r="I85" s="609"/>
      <c r="J85" s="609"/>
      <c r="K85" s="55"/>
      <c r="L85" s="59">
        <v>13300000</v>
      </c>
      <c r="M85" s="70" t="s">
        <v>534</v>
      </c>
      <c r="N85" s="67"/>
      <c r="O85" s="10" t="s">
        <v>534</v>
      </c>
      <c r="P85" s="77">
        <v>21000000</v>
      </c>
      <c r="Q85" s="67" t="s">
        <v>502</v>
      </c>
    </row>
    <row r="86" spans="1:17" ht="37.5" customHeight="1" x14ac:dyDescent="0.15">
      <c r="A86" s="28"/>
      <c r="B86" s="29"/>
      <c r="C86" s="33"/>
      <c r="D86" s="610"/>
      <c r="E86" s="610"/>
      <c r="F86" s="610"/>
      <c r="G86" s="610"/>
      <c r="H86" s="610"/>
      <c r="I86" s="610"/>
      <c r="J86" s="610"/>
      <c r="K86" s="54"/>
      <c r="L86" s="60">
        <v>13000000</v>
      </c>
      <c r="M86" s="70" t="s">
        <v>535</v>
      </c>
      <c r="N86" s="67" t="s">
        <v>841</v>
      </c>
      <c r="O86" s="10" t="s">
        <v>535</v>
      </c>
      <c r="P86" s="76">
        <v>19500000</v>
      </c>
      <c r="Q86" s="67" t="s">
        <v>764</v>
      </c>
    </row>
    <row r="87" spans="1:17" ht="22.5" customHeight="1" x14ac:dyDescent="0.15">
      <c r="A87" s="28"/>
      <c r="B87" s="29"/>
      <c r="C87" s="33"/>
      <c r="D87" s="610"/>
      <c r="E87" s="610"/>
      <c r="F87" s="610"/>
      <c r="G87" s="610"/>
      <c r="H87" s="610"/>
      <c r="I87" s="610"/>
      <c r="J87" s="610"/>
      <c r="K87" s="54"/>
      <c r="L87" s="60">
        <v>300000</v>
      </c>
      <c r="M87" s="70" t="s">
        <v>669</v>
      </c>
      <c r="N87" s="67" t="s">
        <v>842</v>
      </c>
      <c r="O87" s="10" t="s">
        <v>669</v>
      </c>
      <c r="P87" s="76">
        <v>1500000</v>
      </c>
      <c r="Q87" s="67" t="s">
        <v>765</v>
      </c>
    </row>
    <row r="88" spans="1:17" ht="22.5" customHeight="1" x14ac:dyDescent="0.15">
      <c r="A88" s="28"/>
      <c r="B88" s="224" t="s">
        <v>423</v>
      </c>
      <c r="C88" s="229"/>
      <c r="D88" s="608">
        <v>0</v>
      </c>
      <c r="E88" s="608">
        <v>454651</v>
      </c>
      <c r="F88" s="608">
        <v>0</v>
      </c>
      <c r="G88" s="608">
        <v>454651</v>
      </c>
      <c r="H88" s="608">
        <v>0</v>
      </c>
      <c r="I88" s="608">
        <v>454651</v>
      </c>
      <c r="J88" s="608">
        <v>454651</v>
      </c>
      <c r="K88" s="53">
        <f>+G88-J88</f>
        <v>0</v>
      </c>
      <c r="L88" s="63"/>
      <c r="M88" s="72" t="s">
        <v>518</v>
      </c>
      <c r="N88" s="66" t="s">
        <v>518</v>
      </c>
      <c r="O88" s="35"/>
      <c r="P88" s="75"/>
      <c r="Q88" s="66" t="s">
        <v>518</v>
      </c>
    </row>
    <row r="89" spans="1:17" ht="22.5" customHeight="1" x14ac:dyDescent="0.15">
      <c r="A89" s="28"/>
      <c r="B89" s="29"/>
      <c r="C89" s="30" t="s">
        <v>424</v>
      </c>
      <c r="D89" s="608">
        <v>0</v>
      </c>
      <c r="E89" s="608">
        <v>600</v>
      </c>
      <c r="F89" s="608">
        <v>0</v>
      </c>
      <c r="G89" s="606">
        <v>600</v>
      </c>
      <c r="H89" s="608">
        <v>0</v>
      </c>
      <c r="I89" s="608">
        <v>600</v>
      </c>
      <c r="J89" s="606">
        <v>600</v>
      </c>
      <c r="K89" s="53">
        <f>+G89-J89</f>
        <v>0</v>
      </c>
      <c r="L89" s="63"/>
      <c r="M89" s="72" t="s">
        <v>518</v>
      </c>
      <c r="N89" s="66" t="s">
        <v>518</v>
      </c>
      <c r="O89" s="35"/>
      <c r="P89" s="75"/>
      <c r="Q89" s="66" t="s">
        <v>518</v>
      </c>
    </row>
    <row r="90" spans="1:17" ht="22.5" customHeight="1" x14ac:dyDescent="0.15">
      <c r="A90" s="28"/>
      <c r="B90" s="29"/>
      <c r="C90" s="31"/>
      <c r="D90" s="609"/>
      <c r="E90" s="609"/>
      <c r="F90" s="609"/>
      <c r="G90" s="609"/>
      <c r="H90" s="609"/>
      <c r="I90" s="609"/>
      <c r="J90" s="609"/>
      <c r="K90" s="55"/>
      <c r="L90" s="59">
        <v>600000</v>
      </c>
      <c r="M90" s="70" t="s">
        <v>536</v>
      </c>
      <c r="N90" s="67"/>
      <c r="O90" s="10" t="s">
        <v>536</v>
      </c>
      <c r="P90" s="77">
        <v>700000</v>
      </c>
      <c r="Q90" s="67" t="s">
        <v>502</v>
      </c>
    </row>
    <row r="91" spans="1:17" ht="22.5" customHeight="1" thickBot="1" x14ac:dyDescent="0.2">
      <c r="A91" s="28"/>
      <c r="B91" s="29"/>
      <c r="C91" s="33"/>
      <c r="D91" s="610"/>
      <c r="E91" s="610"/>
      <c r="F91" s="610"/>
      <c r="G91" s="610"/>
      <c r="H91" s="610"/>
      <c r="I91" s="610"/>
      <c r="J91" s="610"/>
      <c r="K91" s="54"/>
      <c r="L91" s="60">
        <v>600000</v>
      </c>
      <c r="M91" s="70" t="s">
        <v>537</v>
      </c>
      <c r="N91" s="67" t="s">
        <v>843</v>
      </c>
      <c r="O91" s="157" t="s">
        <v>537</v>
      </c>
      <c r="P91" s="158">
        <v>700000</v>
      </c>
      <c r="Q91" s="159" t="s">
        <v>766</v>
      </c>
    </row>
    <row r="92" spans="1:17" ht="22.5" customHeight="1" x14ac:dyDescent="0.15">
      <c r="A92" s="28"/>
      <c r="B92" s="343"/>
      <c r="C92" s="30" t="s">
        <v>425</v>
      </c>
      <c r="D92" s="608">
        <v>0</v>
      </c>
      <c r="E92" s="608">
        <v>454051</v>
      </c>
      <c r="F92" s="608">
        <v>0</v>
      </c>
      <c r="G92" s="608">
        <v>454051</v>
      </c>
      <c r="H92" s="608">
        <v>0</v>
      </c>
      <c r="I92" s="608">
        <v>454051</v>
      </c>
      <c r="J92" s="608">
        <v>454051</v>
      </c>
      <c r="K92" s="53">
        <f>+G92-J92</f>
        <v>0</v>
      </c>
      <c r="L92" s="63"/>
      <c r="M92" s="72" t="s">
        <v>518</v>
      </c>
      <c r="N92" s="66" t="s">
        <v>518</v>
      </c>
      <c r="O92" s="209"/>
      <c r="P92" s="210"/>
      <c r="Q92" s="211" t="s">
        <v>518</v>
      </c>
    </row>
    <row r="93" spans="1:17" ht="22.5" customHeight="1" x14ac:dyDescent="0.15">
      <c r="A93" s="28"/>
      <c r="B93" s="29"/>
      <c r="C93" s="33"/>
      <c r="D93" s="610"/>
      <c r="E93" s="610"/>
      <c r="F93" s="610"/>
      <c r="G93" s="610"/>
      <c r="H93" s="610"/>
      <c r="I93" s="610"/>
      <c r="J93" s="610"/>
      <c r="K93" s="54"/>
      <c r="L93" s="59">
        <v>18000000</v>
      </c>
      <c r="M93" s="70" t="s">
        <v>538</v>
      </c>
      <c r="N93" s="67"/>
      <c r="O93" s="10" t="s">
        <v>538</v>
      </c>
      <c r="P93" s="77">
        <v>17000000</v>
      </c>
      <c r="Q93" s="67" t="s">
        <v>502</v>
      </c>
    </row>
    <row r="94" spans="1:17" ht="30" customHeight="1" x14ac:dyDescent="0.15">
      <c r="A94" s="28"/>
      <c r="B94" s="29"/>
      <c r="C94" s="33"/>
      <c r="D94" s="610"/>
      <c r="E94" s="610"/>
      <c r="F94" s="610"/>
      <c r="G94" s="610"/>
      <c r="H94" s="610"/>
      <c r="I94" s="610"/>
      <c r="J94" s="610"/>
      <c r="K94" s="54"/>
      <c r="L94" s="60">
        <v>18000000</v>
      </c>
      <c r="M94" s="70" t="s">
        <v>539</v>
      </c>
      <c r="N94" s="67" t="s">
        <v>844</v>
      </c>
      <c r="O94" s="10" t="s">
        <v>539</v>
      </c>
      <c r="P94" s="76">
        <v>17000000</v>
      </c>
      <c r="Q94" s="67" t="s">
        <v>767</v>
      </c>
    </row>
    <row r="95" spans="1:17" ht="22.5" customHeight="1" x14ac:dyDescent="0.15">
      <c r="A95" s="28"/>
      <c r="B95" s="29"/>
      <c r="C95" s="33"/>
      <c r="D95" s="610"/>
      <c r="E95" s="610"/>
      <c r="F95" s="610"/>
      <c r="G95" s="610"/>
      <c r="H95" s="610"/>
      <c r="I95" s="610"/>
      <c r="J95" s="610"/>
      <c r="K95" s="54"/>
      <c r="L95" s="59">
        <v>5000000</v>
      </c>
      <c r="M95" s="70" t="s">
        <v>540</v>
      </c>
      <c r="N95" s="67"/>
      <c r="O95" s="10" t="s">
        <v>540</v>
      </c>
      <c r="P95" s="77">
        <v>6500000</v>
      </c>
      <c r="Q95" s="67" t="s">
        <v>502</v>
      </c>
    </row>
    <row r="96" spans="1:17" ht="22.5" customHeight="1" x14ac:dyDescent="0.15">
      <c r="A96" s="28"/>
      <c r="B96" s="29"/>
      <c r="C96" s="33"/>
      <c r="D96" s="610"/>
      <c r="E96" s="610"/>
      <c r="F96" s="610"/>
      <c r="G96" s="610"/>
      <c r="H96" s="610"/>
      <c r="I96" s="610"/>
      <c r="J96" s="610"/>
      <c r="K96" s="54"/>
      <c r="L96" s="60">
        <v>5000000</v>
      </c>
      <c r="M96" s="70" t="s">
        <v>541</v>
      </c>
      <c r="N96" s="67" t="s">
        <v>845</v>
      </c>
      <c r="O96" s="10" t="s">
        <v>541</v>
      </c>
      <c r="P96" s="76">
        <v>6500000</v>
      </c>
      <c r="Q96" s="67" t="s">
        <v>768</v>
      </c>
    </row>
    <row r="97" spans="1:17" ht="22.5" customHeight="1" x14ac:dyDescent="0.15">
      <c r="A97" s="28"/>
      <c r="B97" s="29"/>
      <c r="C97" s="33"/>
      <c r="D97" s="610"/>
      <c r="E97" s="610"/>
      <c r="F97" s="610"/>
      <c r="G97" s="610"/>
      <c r="H97" s="610"/>
      <c r="I97" s="610"/>
      <c r="J97" s="610"/>
      <c r="K97" s="54"/>
      <c r="L97" s="59">
        <v>1000000</v>
      </c>
      <c r="M97" s="70" t="s">
        <v>846</v>
      </c>
      <c r="N97" s="67"/>
      <c r="O97" s="10" t="s">
        <v>540</v>
      </c>
      <c r="P97" s="77">
        <v>6500000</v>
      </c>
      <c r="Q97" s="67" t="s">
        <v>502</v>
      </c>
    </row>
    <row r="98" spans="1:17" ht="22.5" customHeight="1" x14ac:dyDescent="0.15">
      <c r="A98" s="28"/>
      <c r="B98" s="29"/>
      <c r="C98" s="33"/>
      <c r="D98" s="610"/>
      <c r="E98" s="610"/>
      <c r="F98" s="610"/>
      <c r="G98" s="610"/>
      <c r="H98" s="610"/>
      <c r="I98" s="610"/>
      <c r="J98" s="610"/>
      <c r="K98" s="54"/>
      <c r="L98" s="60">
        <v>1000000</v>
      </c>
      <c r="M98" s="70" t="s">
        <v>847</v>
      </c>
      <c r="N98" s="67" t="s">
        <v>11</v>
      </c>
      <c r="O98" s="10" t="s">
        <v>541</v>
      </c>
      <c r="P98" s="76">
        <v>6500000</v>
      </c>
      <c r="Q98" s="67" t="s">
        <v>768</v>
      </c>
    </row>
    <row r="99" spans="1:17" ht="22.5" customHeight="1" x14ac:dyDescent="0.15">
      <c r="A99" s="28"/>
      <c r="B99" s="29"/>
      <c r="C99" s="33"/>
      <c r="D99" s="610"/>
      <c r="E99" s="610"/>
      <c r="F99" s="610"/>
      <c r="G99" s="610"/>
      <c r="H99" s="610"/>
      <c r="I99" s="610"/>
      <c r="J99" s="610"/>
      <c r="K99" s="54"/>
      <c r="L99" s="59">
        <v>6600000</v>
      </c>
      <c r="M99" s="70" t="s">
        <v>542</v>
      </c>
      <c r="N99" s="67"/>
      <c r="O99" s="10" t="s">
        <v>542</v>
      </c>
      <c r="P99" s="77">
        <v>4000000</v>
      </c>
      <c r="Q99" s="67" t="s">
        <v>502</v>
      </c>
    </row>
    <row r="100" spans="1:17" ht="22.5" customHeight="1" x14ac:dyDescent="0.15">
      <c r="A100" s="28"/>
      <c r="B100" s="29"/>
      <c r="C100" s="33"/>
      <c r="D100" s="610"/>
      <c r="E100" s="610"/>
      <c r="F100" s="610"/>
      <c r="G100" s="610"/>
      <c r="H100" s="610"/>
      <c r="I100" s="610"/>
      <c r="J100" s="610"/>
      <c r="K100" s="54"/>
      <c r="L100" s="60">
        <v>6600000</v>
      </c>
      <c r="M100" s="70" t="s">
        <v>543</v>
      </c>
      <c r="N100" s="67" t="s">
        <v>848</v>
      </c>
      <c r="O100" s="10" t="s">
        <v>543</v>
      </c>
      <c r="P100" s="76">
        <v>4000000</v>
      </c>
      <c r="Q100" s="67" t="s">
        <v>672</v>
      </c>
    </row>
    <row r="101" spans="1:17" ht="22.5" customHeight="1" x14ac:dyDescent="0.15">
      <c r="A101" s="28"/>
      <c r="B101" s="29"/>
      <c r="C101" s="33"/>
      <c r="D101" s="610"/>
      <c r="E101" s="610"/>
      <c r="F101" s="610"/>
      <c r="G101" s="610"/>
      <c r="H101" s="610"/>
      <c r="I101" s="610"/>
      <c r="J101" s="610"/>
      <c r="K101" s="54"/>
      <c r="L101" s="59">
        <v>417451000</v>
      </c>
      <c r="M101" s="70" t="s">
        <v>544</v>
      </c>
      <c r="N101" s="67"/>
      <c r="O101" s="10" t="s">
        <v>544</v>
      </c>
      <c r="P101" s="77">
        <v>385012000</v>
      </c>
      <c r="Q101" s="67" t="s">
        <v>502</v>
      </c>
    </row>
    <row r="102" spans="1:17" ht="100.5" customHeight="1" x14ac:dyDescent="0.15">
      <c r="A102" s="28"/>
      <c r="B102" s="29"/>
      <c r="C102" s="33"/>
      <c r="D102" s="610"/>
      <c r="E102" s="610"/>
      <c r="F102" s="610"/>
      <c r="G102" s="610"/>
      <c r="H102" s="610"/>
      <c r="I102" s="610"/>
      <c r="J102" s="610"/>
      <c r="K102" s="54"/>
      <c r="L102" s="60">
        <v>347851000</v>
      </c>
      <c r="M102" s="70" t="s">
        <v>670</v>
      </c>
      <c r="N102" s="67" t="s">
        <v>849</v>
      </c>
      <c r="O102" s="10" t="s">
        <v>670</v>
      </c>
      <c r="P102" s="76">
        <v>304012000</v>
      </c>
      <c r="Q102" s="67" t="s">
        <v>769</v>
      </c>
    </row>
    <row r="103" spans="1:17" ht="47.25" customHeight="1" x14ac:dyDescent="0.15">
      <c r="A103" s="28"/>
      <c r="B103" s="29"/>
      <c r="C103" s="33"/>
      <c r="D103" s="610"/>
      <c r="E103" s="610"/>
      <c r="F103" s="610"/>
      <c r="G103" s="610"/>
      <c r="H103" s="610"/>
      <c r="I103" s="610"/>
      <c r="J103" s="610"/>
      <c r="K103" s="54"/>
      <c r="L103" s="60">
        <v>30000000</v>
      </c>
      <c r="M103" s="70" t="s">
        <v>545</v>
      </c>
      <c r="N103" s="67" t="s">
        <v>850</v>
      </c>
      <c r="O103" s="10" t="s">
        <v>545</v>
      </c>
      <c r="P103" s="76">
        <v>33000000</v>
      </c>
      <c r="Q103" s="67" t="s">
        <v>770</v>
      </c>
    </row>
    <row r="104" spans="1:17" ht="22.5" customHeight="1" x14ac:dyDescent="0.15">
      <c r="A104" s="28"/>
      <c r="B104" s="29"/>
      <c r="C104" s="33"/>
      <c r="D104" s="610"/>
      <c r="E104" s="610"/>
      <c r="F104" s="610"/>
      <c r="G104" s="610"/>
      <c r="H104" s="610"/>
      <c r="I104" s="610"/>
      <c r="J104" s="610"/>
      <c r="K104" s="54"/>
      <c r="L104" s="60">
        <v>39600000</v>
      </c>
      <c r="M104" s="70" t="s">
        <v>671</v>
      </c>
      <c r="N104" s="67" t="s">
        <v>851</v>
      </c>
      <c r="O104" s="10" t="s">
        <v>671</v>
      </c>
      <c r="P104" s="76">
        <v>48000000</v>
      </c>
      <c r="Q104" s="67" t="s">
        <v>771</v>
      </c>
    </row>
    <row r="105" spans="1:17" ht="22.5" customHeight="1" x14ac:dyDescent="0.15">
      <c r="A105" s="28"/>
      <c r="B105" s="29"/>
      <c r="C105" s="33"/>
      <c r="D105" s="610"/>
      <c r="E105" s="610"/>
      <c r="F105" s="610"/>
      <c r="G105" s="610"/>
      <c r="H105" s="610"/>
      <c r="I105" s="610"/>
      <c r="J105" s="610"/>
      <c r="K105" s="54"/>
      <c r="L105" s="59">
        <v>6000000</v>
      </c>
      <c r="M105" s="70" t="s">
        <v>546</v>
      </c>
      <c r="N105" s="67"/>
      <c r="O105" s="10" t="s">
        <v>546</v>
      </c>
      <c r="P105" s="77">
        <v>1300000</v>
      </c>
      <c r="Q105" s="67" t="s">
        <v>502</v>
      </c>
    </row>
    <row r="106" spans="1:17" ht="22.5" customHeight="1" x14ac:dyDescent="0.15">
      <c r="A106" s="28"/>
      <c r="B106" s="29"/>
      <c r="C106" s="33"/>
      <c r="D106" s="610"/>
      <c r="E106" s="610"/>
      <c r="F106" s="610"/>
      <c r="G106" s="610"/>
      <c r="H106" s="610"/>
      <c r="I106" s="610"/>
      <c r="J106" s="610"/>
      <c r="K106" s="54"/>
      <c r="L106" s="60">
        <v>3000000</v>
      </c>
      <c r="M106" s="70" t="s">
        <v>582</v>
      </c>
      <c r="N106" s="67" t="s">
        <v>852</v>
      </c>
      <c r="O106" s="10" t="s">
        <v>582</v>
      </c>
      <c r="P106" s="76">
        <v>1300000</v>
      </c>
      <c r="Q106" s="67" t="s">
        <v>772</v>
      </c>
    </row>
    <row r="107" spans="1:17" ht="22.5" customHeight="1" x14ac:dyDescent="0.15">
      <c r="A107" s="28"/>
      <c r="B107" s="29"/>
      <c r="C107" s="33"/>
      <c r="D107" s="610"/>
      <c r="E107" s="610"/>
      <c r="F107" s="610"/>
      <c r="G107" s="610"/>
      <c r="H107" s="610"/>
      <c r="I107" s="610"/>
      <c r="J107" s="610"/>
      <c r="K107" s="54"/>
      <c r="L107" s="60">
        <v>3000000</v>
      </c>
      <c r="M107" s="70" t="s">
        <v>853</v>
      </c>
      <c r="N107" s="67" t="s">
        <v>852</v>
      </c>
      <c r="O107" s="10"/>
      <c r="P107" s="76"/>
      <c r="Q107" s="67"/>
    </row>
    <row r="108" spans="1:17" ht="22.5" customHeight="1" x14ac:dyDescent="0.15">
      <c r="A108" s="28"/>
      <c r="B108" s="226" t="s">
        <v>567</v>
      </c>
      <c r="C108" s="30"/>
      <c r="D108" s="608">
        <v>0</v>
      </c>
      <c r="E108" s="608">
        <v>864960</v>
      </c>
      <c r="F108" s="608">
        <v>0</v>
      </c>
      <c r="G108" s="608">
        <v>864960</v>
      </c>
      <c r="H108" s="608">
        <v>0</v>
      </c>
      <c r="I108" s="608">
        <v>154710</v>
      </c>
      <c r="J108" s="608">
        <v>154710</v>
      </c>
      <c r="K108" s="53">
        <f>+G108-J108</f>
        <v>710250</v>
      </c>
      <c r="L108" s="61"/>
      <c r="M108" s="71"/>
      <c r="N108" s="66"/>
      <c r="O108" s="36"/>
      <c r="P108" s="74"/>
      <c r="Q108" s="65"/>
    </row>
    <row r="109" spans="1:17" ht="22.5" customHeight="1" x14ac:dyDescent="0.15">
      <c r="A109" s="28"/>
      <c r="B109" s="227"/>
      <c r="C109" s="30" t="s">
        <v>568</v>
      </c>
      <c r="D109" s="608">
        <v>0</v>
      </c>
      <c r="E109" s="608">
        <v>960</v>
      </c>
      <c r="F109" s="608">
        <v>0</v>
      </c>
      <c r="G109" s="606">
        <v>960</v>
      </c>
      <c r="H109" s="608">
        <v>0</v>
      </c>
      <c r="I109" s="608">
        <v>960</v>
      </c>
      <c r="J109" s="606">
        <v>960</v>
      </c>
      <c r="K109" s="53">
        <f>+G109-J109</f>
        <v>0</v>
      </c>
      <c r="L109" s="61"/>
      <c r="M109" s="71"/>
      <c r="N109" s="66"/>
      <c r="O109" s="36"/>
      <c r="P109" s="74"/>
      <c r="Q109" s="65"/>
    </row>
    <row r="110" spans="1:17" ht="22.5" customHeight="1" x14ac:dyDescent="0.15">
      <c r="A110" s="28"/>
      <c r="B110" s="29"/>
      <c r="C110" s="31"/>
      <c r="D110" s="609"/>
      <c r="E110" s="609"/>
      <c r="F110" s="609"/>
      <c r="G110" s="609"/>
      <c r="H110" s="609"/>
      <c r="I110" s="609"/>
      <c r="J110" s="609"/>
      <c r="K110" s="55"/>
      <c r="L110" s="290">
        <v>960000</v>
      </c>
      <c r="M110" s="70" t="s">
        <v>854</v>
      </c>
      <c r="N110" s="147"/>
      <c r="O110" s="10" t="s">
        <v>388</v>
      </c>
      <c r="P110" s="77">
        <v>700000</v>
      </c>
      <c r="Q110" s="147"/>
    </row>
    <row r="111" spans="1:17" ht="22.5" customHeight="1" x14ac:dyDescent="0.15">
      <c r="A111" s="28"/>
      <c r="B111" s="29"/>
      <c r="C111" s="33"/>
      <c r="D111" s="610"/>
      <c r="E111" s="610"/>
      <c r="F111" s="610"/>
      <c r="G111" s="610"/>
      <c r="H111" s="610"/>
      <c r="I111" s="610"/>
      <c r="J111" s="610"/>
      <c r="K111" s="54"/>
      <c r="L111" s="59">
        <v>960000</v>
      </c>
      <c r="M111" s="70" t="s">
        <v>802</v>
      </c>
      <c r="N111" s="67" t="s">
        <v>803</v>
      </c>
      <c r="O111" s="10"/>
      <c r="P111" s="77"/>
      <c r="Q111" s="67"/>
    </row>
    <row r="112" spans="1:17" ht="22.5" customHeight="1" x14ac:dyDescent="0.15">
      <c r="A112" s="28"/>
      <c r="B112" s="29"/>
      <c r="C112" s="30" t="s">
        <v>804</v>
      </c>
      <c r="D112" s="608">
        <v>0</v>
      </c>
      <c r="E112" s="608">
        <v>864000</v>
      </c>
      <c r="F112" s="608">
        <v>0</v>
      </c>
      <c r="G112" s="608">
        <v>864000</v>
      </c>
      <c r="H112" s="608">
        <v>0</v>
      </c>
      <c r="I112" s="608">
        <v>153750</v>
      </c>
      <c r="J112" s="608">
        <v>153750</v>
      </c>
      <c r="K112" s="53">
        <f>+G112-J112</f>
        <v>710250</v>
      </c>
      <c r="L112" s="61"/>
      <c r="M112" s="71"/>
      <c r="N112" s="66"/>
      <c r="O112" s="10"/>
      <c r="P112" s="77"/>
      <c r="Q112" s="67"/>
    </row>
    <row r="113" spans="1:17" ht="22.5" customHeight="1" x14ac:dyDescent="0.15">
      <c r="A113" s="28"/>
      <c r="B113" s="29"/>
      <c r="C113" s="33"/>
      <c r="D113" s="610"/>
      <c r="E113" s="610"/>
      <c r="F113" s="610"/>
      <c r="G113" s="610"/>
      <c r="H113" s="610"/>
      <c r="I113" s="610"/>
      <c r="J113" s="610"/>
      <c r="K113" s="54"/>
      <c r="L113" s="59">
        <v>864000000</v>
      </c>
      <c r="M113" s="70" t="s">
        <v>855</v>
      </c>
      <c r="N113" s="67"/>
      <c r="O113" s="10"/>
      <c r="P113" s="77"/>
      <c r="Q113" s="67"/>
    </row>
    <row r="114" spans="1:17" ht="22.5" customHeight="1" x14ac:dyDescent="0.15">
      <c r="A114" s="28"/>
      <c r="B114" s="29"/>
      <c r="C114" s="33"/>
      <c r="D114" s="610"/>
      <c r="E114" s="610"/>
      <c r="F114" s="610"/>
      <c r="G114" s="610"/>
      <c r="H114" s="610"/>
      <c r="I114" s="610"/>
      <c r="J114" s="610"/>
      <c r="K114" s="54"/>
      <c r="L114" s="59">
        <v>588000000</v>
      </c>
      <c r="M114" s="70" t="s">
        <v>856</v>
      </c>
      <c r="N114" s="67" t="s">
        <v>857</v>
      </c>
      <c r="O114" s="10"/>
      <c r="P114" s="77"/>
      <c r="Q114" s="67"/>
    </row>
    <row r="115" spans="1:17" ht="22.5" customHeight="1" x14ac:dyDescent="0.15">
      <c r="A115" s="28"/>
      <c r="B115" s="29"/>
      <c r="C115" s="33"/>
      <c r="D115" s="610"/>
      <c r="E115" s="610"/>
      <c r="F115" s="610"/>
      <c r="G115" s="610"/>
      <c r="H115" s="610"/>
      <c r="I115" s="610"/>
      <c r="J115" s="610"/>
      <c r="K115" s="54"/>
      <c r="L115" s="59">
        <v>126000000</v>
      </c>
      <c r="M115" s="70" t="s">
        <v>858</v>
      </c>
      <c r="N115" s="67" t="s">
        <v>859</v>
      </c>
      <c r="O115" s="10"/>
      <c r="P115" s="77"/>
      <c r="Q115" s="67"/>
    </row>
    <row r="116" spans="1:17" ht="22.5" customHeight="1" x14ac:dyDescent="0.15">
      <c r="A116" s="28"/>
      <c r="B116" s="29"/>
      <c r="C116" s="33"/>
      <c r="D116" s="610"/>
      <c r="E116" s="610"/>
      <c r="F116" s="610"/>
      <c r="G116" s="610"/>
      <c r="H116" s="610"/>
      <c r="I116" s="610"/>
      <c r="J116" s="610"/>
      <c r="K116" s="54"/>
      <c r="L116" s="60">
        <v>150000000</v>
      </c>
      <c r="M116" s="303" t="s">
        <v>860</v>
      </c>
      <c r="N116" s="67" t="s">
        <v>861</v>
      </c>
      <c r="O116" s="148" t="s">
        <v>389</v>
      </c>
      <c r="P116" s="149">
        <v>700000</v>
      </c>
      <c r="Q116" s="67" t="s">
        <v>773</v>
      </c>
    </row>
    <row r="117" spans="1:17" ht="22.5" customHeight="1" x14ac:dyDescent="0.15">
      <c r="A117" s="39" t="s">
        <v>426</v>
      </c>
      <c r="B117" s="225"/>
      <c r="C117" s="229"/>
      <c r="D117" s="608">
        <v>180</v>
      </c>
      <c r="E117" s="608">
        <v>20979</v>
      </c>
      <c r="F117" s="608">
        <v>0</v>
      </c>
      <c r="G117" s="608">
        <v>21159</v>
      </c>
      <c r="H117" s="608">
        <v>180</v>
      </c>
      <c r="I117" s="608">
        <v>25410</v>
      </c>
      <c r="J117" s="608">
        <v>25590</v>
      </c>
      <c r="K117" s="53">
        <f>+G117-J117</f>
        <v>-4431</v>
      </c>
      <c r="L117" s="62"/>
      <c r="M117" s="71"/>
      <c r="N117" s="65"/>
      <c r="O117" s="36"/>
      <c r="P117" s="74"/>
      <c r="Q117" s="65"/>
    </row>
    <row r="118" spans="1:17" ht="22.5" customHeight="1" x14ac:dyDescent="0.15">
      <c r="A118" s="28"/>
      <c r="B118" s="224" t="s">
        <v>427</v>
      </c>
      <c r="C118" s="229"/>
      <c r="D118" s="608">
        <v>180</v>
      </c>
      <c r="E118" s="608">
        <v>10350</v>
      </c>
      <c r="F118" s="608">
        <v>0</v>
      </c>
      <c r="G118" s="606">
        <v>10530</v>
      </c>
      <c r="H118" s="608">
        <v>180</v>
      </c>
      <c r="I118" s="608">
        <v>10350</v>
      </c>
      <c r="J118" s="606">
        <v>10530</v>
      </c>
      <c r="K118" s="53">
        <f>+G118-J118</f>
        <v>0</v>
      </c>
      <c r="L118" s="62"/>
      <c r="M118" s="71"/>
      <c r="N118" s="65"/>
      <c r="O118" s="36"/>
      <c r="P118" s="74"/>
      <c r="Q118" s="65"/>
    </row>
    <row r="119" spans="1:17" ht="22.5" customHeight="1" x14ac:dyDescent="0.15">
      <c r="A119" s="28"/>
      <c r="B119" s="29"/>
      <c r="C119" s="30" t="s">
        <v>428</v>
      </c>
      <c r="D119" s="608">
        <v>180</v>
      </c>
      <c r="E119" s="608">
        <v>10350</v>
      </c>
      <c r="F119" s="608">
        <v>0</v>
      </c>
      <c r="G119" s="606">
        <v>10530</v>
      </c>
      <c r="H119" s="608">
        <v>180</v>
      </c>
      <c r="I119" s="608">
        <v>10350</v>
      </c>
      <c r="J119" s="606">
        <v>10530</v>
      </c>
      <c r="K119" s="53">
        <f>+G119-J119</f>
        <v>0</v>
      </c>
      <c r="L119" s="62"/>
      <c r="M119" s="71"/>
      <c r="N119" s="65"/>
      <c r="O119" s="36"/>
      <c r="P119" s="74"/>
      <c r="Q119" s="65"/>
    </row>
    <row r="120" spans="1:17" ht="22.5" customHeight="1" x14ac:dyDescent="0.15">
      <c r="A120" s="28"/>
      <c r="B120" s="29"/>
      <c r="C120" s="31"/>
      <c r="D120" s="609"/>
      <c r="E120" s="609"/>
      <c r="F120" s="609"/>
      <c r="G120" s="609"/>
      <c r="H120" s="609"/>
      <c r="I120" s="609"/>
      <c r="J120" s="609"/>
      <c r="K120" s="55"/>
      <c r="L120" s="59">
        <v>10530000</v>
      </c>
      <c r="M120" s="70" t="s">
        <v>547</v>
      </c>
      <c r="N120" s="67"/>
      <c r="O120" s="10" t="s">
        <v>547</v>
      </c>
      <c r="P120" s="77">
        <v>17000000</v>
      </c>
      <c r="Q120" s="67" t="s">
        <v>502</v>
      </c>
    </row>
    <row r="121" spans="1:17" ht="22.5" customHeight="1" x14ac:dyDescent="0.15">
      <c r="A121" s="28"/>
      <c r="B121" s="29"/>
      <c r="C121" s="33"/>
      <c r="D121" s="610"/>
      <c r="E121" s="610"/>
      <c r="F121" s="610"/>
      <c r="G121" s="610"/>
      <c r="H121" s="610"/>
      <c r="I121" s="610"/>
      <c r="J121" s="610"/>
      <c r="K121" s="54"/>
      <c r="L121" s="60">
        <v>180000</v>
      </c>
      <c r="M121" s="70" t="s">
        <v>862</v>
      </c>
      <c r="N121" s="67" t="s">
        <v>863</v>
      </c>
      <c r="O121" s="10" t="s">
        <v>548</v>
      </c>
      <c r="P121" s="76">
        <v>150000</v>
      </c>
      <c r="Q121" s="67" t="s">
        <v>774</v>
      </c>
    </row>
    <row r="122" spans="1:17" ht="22.5" customHeight="1" x14ac:dyDescent="0.15">
      <c r="A122" s="28"/>
      <c r="B122" s="29"/>
      <c r="C122" s="33"/>
      <c r="D122" s="610"/>
      <c r="E122" s="610"/>
      <c r="F122" s="610"/>
      <c r="G122" s="610"/>
      <c r="H122" s="610"/>
      <c r="I122" s="610"/>
      <c r="J122" s="610"/>
      <c r="K122" s="54"/>
      <c r="L122" s="304">
        <v>10350000</v>
      </c>
      <c r="M122" s="70" t="s">
        <v>549</v>
      </c>
      <c r="N122" s="67" t="s">
        <v>864</v>
      </c>
      <c r="O122" s="144" t="s">
        <v>549</v>
      </c>
      <c r="P122" s="145">
        <v>16850000</v>
      </c>
      <c r="Q122" s="146" t="s">
        <v>775</v>
      </c>
    </row>
    <row r="123" spans="1:17" ht="22.5" customHeight="1" x14ac:dyDescent="0.15">
      <c r="A123" s="28"/>
      <c r="B123" s="224" t="s">
        <v>429</v>
      </c>
      <c r="C123" s="229"/>
      <c r="D123" s="608">
        <v>0</v>
      </c>
      <c r="E123" s="608">
        <v>10629</v>
      </c>
      <c r="F123" s="608">
        <v>0</v>
      </c>
      <c r="G123" s="608">
        <v>10629</v>
      </c>
      <c r="H123" s="608">
        <v>0</v>
      </c>
      <c r="I123" s="608">
        <v>15060</v>
      </c>
      <c r="J123" s="608">
        <v>15060</v>
      </c>
      <c r="K123" s="53">
        <f>+G123-J123</f>
        <v>-4431</v>
      </c>
      <c r="L123" s="160"/>
      <c r="M123" s="72" t="s">
        <v>518</v>
      </c>
      <c r="N123" s="66" t="s">
        <v>518</v>
      </c>
      <c r="O123" s="35"/>
      <c r="P123" s="75"/>
      <c r="Q123" s="66"/>
    </row>
    <row r="124" spans="1:17" ht="22.5" customHeight="1" x14ac:dyDescent="0.15">
      <c r="A124" s="28"/>
      <c r="B124" s="29"/>
      <c r="C124" s="30" t="s">
        <v>430</v>
      </c>
      <c r="D124" s="608">
        <v>0</v>
      </c>
      <c r="E124" s="608">
        <v>10629</v>
      </c>
      <c r="F124" s="608">
        <v>0</v>
      </c>
      <c r="G124" s="608">
        <v>10629</v>
      </c>
      <c r="H124" s="608">
        <v>0</v>
      </c>
      <c r="I124" s="608">
        <v>15060</v>
      </c>
      <c r="J124" s="608">
        <v>15060</v>
      </c>
      <c r="K124" s="53">
        <f>+G124-J124</f>
        <v>-4431</v>
      </c>
      <c r="L124" s="63"/>
      <c r="M124" s="72" t="s">
        <v>518</v>
      </c>
      <c r="N124" s="66" t="s">
        <v>518</v>
      </c>
      <c r="O124" s="35"/>
      <c r="P124" s="75"/>
      <c r="Q124" s="66" t="s">
        <v>518</v>
      </c>
    </row>
    <row r="125" spans="1:17" ht="22.5" customHeight="1" x14ac:dyDescent="0.15">
      <c r="A125" s="28"/>
      <c r="B125" s="29"/>
      <c r="C125" s="33"/>
      <c r="D125" s="610"/>
      <c r="E125" s="610"/>
      <c r="F125" s="610"/>
      <c r="G125" s="610"/>
      <c r="H125" s="610"/>
      <c r="I125" s="610"/>
      <c r="J125" s="610"/>
      <c r="K125" s="54"/>
      <c r="L125" s="59">
        <v>10628740</v>
      </c>
      <c r="M125" s="70" t="s">
        <v>550</v>
      </c>
      <c r="N125" s="67"/>
      <c r="O125" s="10" t="s">
        <v>550</v>
      </c>
      <c r="P125" s="77">
        <v>11250000</v>
      </c>
      <c r="Q125" s="67" t="s">
        <v>502</v>
      </c>
    </row>
    <row r="126" spans="1:17" ht="29.25" customHeight="1" x14ac:dyDescent="0.15">
      <c r="A126" s="28"/>
      <c r="B126" s="29"/>
      <c r="C126" s="33"/>
      <c r="D126" s="610"/>
      <c r="E126" s="610"/>
      <c r="F126" s="610"/>
      <c r="G126" s="610"/>
      <c r="H126" s="610"/>
      <c r="I126" s="610"/>
      <c r="J126" s="610"/>
      <c r="K126" s="54"/>
      <c r="L126" s="60">
        <v>1200000</v>
      </c>
      <c r="M126" s="70" t="s">
        <v>551</v>
      </c>
      <c r="N126" s="67" t="s">
        <v>866</v>
      </c>
      <c r="O126" s="10" t="s">
        <v>551</v>
      </c>
      <c r="P126" s="76">
        <v>870000</v>
      </c>
      <c r="Q126" s="67" t="s">
        <v>776</v>
      </c>
    </row>
    <row r="127" spans="1:17" ht="22.5" customHeight="1" x14ac:dyDescent="0.15">
      <c r="A127" s="28"/>
      <c r="B127" s="29"/>
      <c r="C127" s="33"/>
      <c r="D127" s="610"/>
      <c r="E127" s="610"/>
      <c r="F127" s="610"/>
      <c r="G127" s="610"/>
      <c r="H127" s="610"/>
      <c r="I127" s="610"/>
      <c r="J127" s="610"/>
      <c r="K127" s="54"/>
      <c r="L127" s="60">
        <v>2400000</v>
      </c>
      <c r="M127" s="70" t="s">
        <v>673</v>
      </c>
      <c r="N127" s="67" t="s">
        <v>867</v>
      </c>
      <c r="O127" s="10" t="s">
        <v>673</v>
      </c>
      <c r="P127" s="76">
        <v>2880000</v>
      </c>
      <c r="Q127" s="67" t="s">
        <v>777</v>
      </c>
    </row>
    <row r="128" spans="1:17" ht="22.5" customHeight="1" x14ac:dyDescent="0.15">
      <c r="A128" s="28"/>
      <c r="B128" s="29"/>
      <c r="C128" s="33"/>
      <c r="D128" s="610"/>
      <c r="E128" s="610"/>
      <c r="F128" s="610"/>
      <c r="G128" s="610"/>
      <c r="H128" s="610"/>
      <c r="I128" s="610"/>
      <c r="J128" s="610"/>
      <c r="K128" s="54"/>
      <c r="L128" s="60">
        <v>400000</v>
      </c>
      <c r="M128" s="70" t="s">
        <v>674</v>
      </c>
      <c r="N128" s="67" t="s">
        <v>868</v>
      </c>
      <c r="O128" s="10" t="s">
        <v>674</v>
      </c>
      <c r="P128" s="76">
        <v>1500000</v>
      </c>
      <c r="Q128" s="67" t="s">
        <v>778</v>
      </c>
    </row>
    <row r="129" spans="1:17" ht="22.5" customHeight="1" x14ac:dyDescent="0.15">
      <c r="A129" s="28"/>
      <c r="B129" s="29"/>
      <c r="C129" s="33"/>
      <c r="D129" s="610"/>
      <c r="E129" s="610"/>
      <c r="F129" s="610"/>
      <c r="G129" s="610"/>
      <c r="H129" s="610"/>
      <c r="I129" s="610"/>
      <c r="J129" s="610"/>
      <c r="K129" s="54"/>
      <c r="L129" s="60">
        <v>6628740</v>
      </c>
      <c r="M129" s="70" t="s">
        <v>675</v>
      </c>
      <c r="N129" s="67"/>
      <c r="O129" s="10" t="s">
        <v>675</v>
      </c>
      <c r="P129" s="76">
        <v>6000000</v>
      </c>
      <c r="Q129" s="67"/>
    </row>
    <row r="130" spans="1:17" ht="33.75" customHeight="1" x14ac:dyDescent="0.15">
      <c r="A130" s="28"/>
      <c r="B130" s="29"/>
      <c r="C130" s="33"/>
      <c r="D130" s="610"/>
      <c r="E130" s="610"/>
      <c r="F130" s="610"/>
      <c r="G130" s="610"/>
      <c r="H130" s="610"/>
      <c r="I130" s="610"/>
      <c r="J130" s="610"/>
      <c r="K130" s="54"/>
      <c r="L130" s="60"/>
      <c r="M130" s="70" t="s">
        <v>869</v>
      </c>
      <c r="N130" s="67" t="s">
        <v>870</v>
      </c>
      <c r="O130" s="10" t="s">
        <v>621</v>
      </c>
      <c r="P130" s="76">
        <v>1000000</v>
      </c>
      <c r="Q130" s="67" t="s">
        <v>779</v>
      </c>
    </row>
    <row r="131" spans="1:17" ht="30.75" customHeight="1" x14ac:dyDescent="0.15">
      <c r="A131" s="39" t="s">
        <v>649</v>
      </c>
      <c r="B131" s="225"/>
      <c r="C131" s="229"/>
      <c r="D131" s="608">
        <v>0</v>
      </c>
      <c r="E131" s="608">
        <v>0</v>
      </c>
      <c r="F131" s="608">
        <v>0</v>
      </c>
      <c r="G131" s="608">
        <v>0</v>
      </c>
      <c r="H131" s="608">
        <v>0</v>
      </c>
      <c r="I131" s="608">
        <v>33000</v>
      </c>
      <c r="J131" s="608">
        <v>33000</v>
      </c>
      <c r="K131" s="53">
        <f>+G131-J131</f>
        <v>-33000</v>
      </c>
      <c r="L131" s="62"/>
      <c r="M131" s="71"/>
      <c r="N131" s="65"/>
      <c r="O131" s="36"/>
      <c r="P131" s="74"/>
      <c r="Q131" s="65"/>
    </row>
    <row r="132" spans="1:17" ht="33" customHeight="1" x14ac:dyDescent="0.15">
      <c r="A132" s="28"/>
      <c r="B132" s="224" t="s">
        <v>650</v>
      </c>
      <c r="C132" s="229"/>
      <c r="D132" s="608">
        <v>0</v>
      </c>
      <c r="E132" s="608">
        <v>0</v>
      </c>
      <c r="F132" s="608">
        <v>0</v>
      </c>
      <c r="G132" s="606">
        <v>0</v>
      </c>
      <c r="H132" s="608">
        <v>0</v>
      </c>
      <c r="I132" s="608">
        <v>33000</v>
      </c>
      <c r="J132" s="606">
        <v>33000</v>
      </c>
      <c r="K132" s="53">
        <f>+G132-J132</f>
        <v>-33000</v>
      </c>
      <c r="L132" s="62"/>
      <c r="M132" s="71"/>
      <c r="N132" s="65"/>
      <c r="O132" s="36"/>
      <c r="P132" s="74"/>
      <c r="Q132" s="65"/>
    </row>
    <row r="133" spans="1:17" ht="22.5" customHeight="1" x14ac:dyDescent="0.15">
      <c r="A133" s="28"/>
      <c r="B133" s="29"/>
      <c r="C133" s="30" t="s">
        <v>651</v>
      </c>
      <c r="D133" s="608">
        <v>0</v>
      </c>
      <c r="E133" s="608">
        <v>0</v>
      </c>
      <c r="F133" s="608">
        <v>0</v>
      </c>
      <c r="G133" s="606">
        <v>0</v>
      </c>
      <c r="H133" s="608">
        <v>0</v>
      </c>
      <c r="I133" s="608">
        <v>33000</v>
      </c>
      <c r="J133" s="606">
        <v>33000</v>
      </c>
      <c r="K133" s="53">
        <f>+G133-J133</f>
        <v>-33000</v>
      </c>
      <c r="L133" s="62"/>
      <c r="M133" s="71"/>
      <c r="N133" s="65"/>
      <c r="O133" s="36"/>
      <c r="P133" s="74"/>
      <c r="Q133" s="65"/>
    </row>
    <row r="134" spans="1:17" ht="22.5" customHeight="1" x14ac:dyDescent="0.15">
      <c r="A134" s="40" t="s">
        <v>499</v>
      </c>
      <c r="B134" s="41"/>
      <c r="C134" s="42"/>
      <c r="D134" s="608">
        <v>0</v>
      </c>
      <c r="E134" s="608">
        <v>0</v>
      </c>
      <c r="F134" s="608">
        <v>0</v>
      </c>
      <c r="G134" s="608">
        <v>0</v>
      </c>
      <c r="H134" s="608">
        <v>0</v>
      </c>
      <c r="I134" s="608">
        <v>220870</v>
      </c>
      <c r="J134" s="608">
        <v>220870</v>
      </c>
      <c r="K134" s="53">
        <f>+G134-J134</f>
        <v>-220870</v>
      </c>
      <c r="L134" s="62"/>
      <c r="M134" s="71" t="s">
        <v>871</v>
      </c>
      <c r="N134" s="350" t="s">
        <v>872</v>
      </c>
      <c r="O134" s="36"/>
      <c r="P134" s="36"/>
      <c r="Q134" s="65"/>
    </row>
    <row r="135" spans="1:17" ht="22.5" customHeight="1" thickBot="1" x14ac:dyDescent="0.2">
      <c r="A135" s="207" t="s">
        <v>500</v>
      </c>
      <c r="B135" s="150"/>
      <c r="C135" s="151"/>
      <c r="D135" s="617">
        <f t="shared" ref="D135:J135" si="2">D4+D39+D82+D117+D131+D134</f>
        <v>3329676</v>
      </c>
      <c r="E135" s="617">
        <f t="shared" si="2"/>
        <v>8355202</v>
      </c>
      <c r="F135" s="617">
        <f t="shared" si="2"/>
        <v>0</v>
      </c>
      <c r="G135" s="617">
        <f t="shared" si="2"/>
        <v>11684878</v>
      </c>
      <c r="H135" s="617">
        <f t="shared" si="2"/>
        <v>3187630</v>
      </c>
      <c r="I135" s="617">
        <f t="shared" si="2"/>
        <v>7588856</v>
      </c>
      <c r="J135" s="617">
        <f t="shared" si="2"/>
        <v>10776486</v>
      </c>
      <c r="K135" s="153">
        <f>+G135-J135</f>
        <v>908392</v>
      </c>
      <c r="L135" s="342">
        <f>L125+L120+L113+L110+L105+L101+L99+L97+L95+L93+L90+L85+L80+L77+L74+L67+L60+L57+L52+L48+L42+L37+L35+L33+L26+L22+L13+L10+L7</f>
        <v>11684877740</v>
      </c>
      <c r="M135" s="154"/>
      <c r="N135" s="156"/>
      <c r="O135" s="155"/>
      <c r="P135" s="155"/>
      <c r="Q135" s="156"/>
    </row>
    <row r="136" spans="1:17" ht="22.5" customHeight="1" x14ac:dyDescent="0.15">
      <c r="A136" s="43"/>
      <c r="B136" s="43"/>
      <c r="C136" s="43"/>
      <c r="D136" s="611"/>
      <c r="E136" s="611"/>
      <c r="F136" s="611"/>
      <c r="G136" s="611"/>
      <c r="H136" s="611"/>
      <c r="I136" s="611"/>
      <c r="J136" s="611"/>
      <c r="K136" s="44"/>
      <c r="L136" s="46"/>
      <c r="M136" s="45"/>
      <c r="N136" s="45"/>
      <c r="O136" s="45"/>
      <c r="P136" s="45"/>
      <c r="Q136" s="45"/>
    </row>
    <row r="137" spans="1:17" ht="22.5" customHeight="1" x14ac:dyDescent="0.15">
      <c r="A137" s="25"/>
      <c r="B137" s="25"/>
      <c r="C137" s="25"/>
      <c r="D137" s="607"/>
      <c r="E137" s="607"/>
      <c r="F137" s="607"/>
      <c r="G137" s="80"/>
      <c r="H137" s="607"/>
      <c r="I137" s="647"/>
      <c r="J137" s="80"/>
      <c r="K137" s="242"/>
      <c r="L137" s="80"/>
      <c r="M137" s="45"/>
      <c r="N137" s="45"/>
      <c r="O137" s="45"/>
      <c r="P137" s="45"/>
      <c r="Q137" s="45"/>
    </row>
    <row r="138" spans="1:17" ht="60.75" customHeight="1" x14ac:dyDescent="0.15">
      <c r="A138" s="25"/>
      <c r="B138" s="25"/>
      <c r="C138" s="25"/>
      <c r="D138" s="607"/>
      <c r="E138" s="607"/>
      <c r="F138" s="607"/>
      <c r="G138" s="607"/>
      <c r="H138" s="607"/>
      <c r="I138" s="607"/>
      <c r="J138" s="244"/>
      <c r="K138" s="25"/>
      <c r="L138" s="298"/>
      <c r="M138" s="45"/>
      <c r="N138" s="45"/>
      <c r="O138" s="45"/>
      <c r="P138" s="45"/>
      <c r="Q138" s="45"/>
    </row>
    <row r="139" spans="1:17" ht="22.5" customHeight="1" x14ac:dyDescent="0.15">
      <c r="A139" s="25"/>
      <c r="B139" s="25"/>
      <c r="C139" s="25"/>
      <c r="D139" s="607"/>
      <c r="E139" s="607"/>
      <c r="F139" s="607"/>
      <c r="G139" s="607"/>
      <c r="H139" s="607"/>
      <c r="I139" s="607"/>
      <c r="J139" s="607"/>
      <c r="K139" s="691"/>
      <c r="L139" s="691"/>
      <c r="M139" s="45"/>
      <c r="N139" s="45"/>
      <c r="O139" s="45"/>
      <c r="P139" s="45"/>
      <c r="Q139" s="45"/>
    </row>
    <row r="140" spans="1:17" ht="22.5" customHeight="1" x14ac:dyDescent="0.15">
      <c r="A140" s="25"/>
      <c r="B140" s="25"/>
      <c r="C140" s="25"/>
      <c r="D140" s="607"/>
      <c r="E140" s="607"/>
      <c r="F140" s="607"/>
      <c r="G140" s="607"/>
      <c r="H140" s="607"/>
      <c r="I140" s="607"/>
      <c r="J140" s="607"/>
      <c r="K140" s="25"/>
      <c r="L140" s="25"/>
      <c r="M140" s="45"/>
      <c r="N140" s="45"/>
      <c r="O140" s="45"/>
      <c r="P140" s="45"/>
      <c r="Q140" s="45"/>
    </row>
    <row r="141" spans="1:17" ht="22.5" customHeight="1" x14ac:dyDescent="0.15">
      <c r="A141" s="47"/>
      <c r="B141" s="47"/>
      <c r="C141" s="47"/>
      <c r="D141" s="612"/>
      <c r="E141" s="612"/>
      <c r="F141" s="612"/>
      <c r="G141" s="612"/>
      <c r="H141" s="612"/>
      <c r="I141" s="612"/>
      <c r="J141" s="612"/>
      <c r="K141" s="47"/>
      <c r="L141" s="47"/>
      <c r="M141" s="45"/>
      <c r="N141" s="48"/>
      <c r="O141" s="48"/>
      <c r="P141" s="48"/>
      <c r="Q141" s="48"/>
    </row>
    <row r="142" spans="1:17" ht="22.5" customHeight="1" x14ac:dyDescent="0.15">
      <c r="A142" s="47"/>
      <c r="B142" s="47"/>
      <c r="C142" s="47"/>
      <c r="D142" s="612"/>
      <c r="E142" s="612"/>
      <c r="F142" s="612"/>
      <c r="G142" s="612"/>
      <c r="H142" s="612"/>
      <c r="I142" s="612"/>
      <c r="J142" s="612"/>
      <c r="K142" s="47"/>
      <c r="L142" s="47"/>
      <c r="M142" s="45"/>
      <c r="N142" s="48"/>
      <c r="O142" s="48"/>
      <c r="P142" s="48"/>
      <c r="Q142" s="48"/>
    </row>
    <row r="143" spans="1:17" ht="22.5" customHeight="1" x14ac:dyDescent="0.15">
      <c r="A143" s="47"/>
      <c r="B143" s="47"/>
      <c r="C143" s="47"/>
      <c r="D143" s="612"/>
      <c r="E143" s="612"/>
      <c r="F143" s="612"/>
      <c r="G143" s="612"/>
      <c r="H143" s="612"/>
      <c r="I143" s="612"/>
      <c r="J143" s="612"/>
      <c r="K143" s="47"/>
      <c r="L143" s="47"/>
      <c r="M143" s="45"/>
      <c r="N143" s="48"/>
      <c r="O143" s="48"/>
      <c r="P143" s="48"/>
      <c r="Q143" s="48"/>
    </row>
    <row r="144" spans="1:17" ht="22.5" customHeight="1" x14ac:dyDescent="0.15">
      <c r="A144" s="47"/>
      <c r="B144" s="47"/>
      <c r="C144" s="47"/>
      <c r="D144" s="612"/>
      <c r="E144" s="612"/>
      <c r="F144" s="612"/>
      <c r="G144" s="612"/>
      <c r="H144" s="612"/>
      <c r="I144" s="612"/>
      <c r="J144" s="612"/>
      <c r="K144" s="47"/>
      <c r="L144" s="47"/>
      <c r="M144" s="48"/>
      <c r="N144" s="48"/>
      <c r="O144" s="48"/>
      <c r="P144" s="48"/>
      <c r="Q144" s="48"/>
    </row>
    <row r="145" spans="1:17" ht="22.5" customHeight="1" x14ac:dyDescent="0.15">
      <c r="A145" s="47"/>
      <c r="B145" s="47"/>
      <c r="C145" s="47"/>
      <c r="D145" s="612"/>
      <c r="E145" s="612"/>
      <c r="F145" s="612"/>
      <c r="G145" s="612"/>
      <c r="H145" s="612"/>
      <c r="I145" s="612"/>
      <c r="J145" s="612"/>
      <c r="K145" s="47"/>
      <c r="L145" s="47"/>
      <c r="M145" s="48"/>
      <c r="N145" s="48"/>
      <c r="O145" s="48"/>
      <c r="P145" s="48"/>
      <c r="Q145" s="48"/>
    </row>
    <row r="146" spans="1:17" x14ac:dyDescent="0.15">
      <c r="A146" s="47"/>
      <c r="B146" s="47"/>
      <c r="C146" s="47"/>
      <c r="D146" s="612"/>
      <c r="E146" s="612"/>
      <c r="F146" s="612"/>
      <c r="G146" s="612"/>
      <c r="H146" s="612"/>
      <c r="I146" s="612"/>
      <c r="J146" s="612"/>
      <c r="K146" s="47"/>
      <c r="L146" s="47"/>
      <c r="M146" s="48"/>
      <c r="N146" s="48"/>
      <c r="O146" s="48"/>
      <c r="P146" s="48"/>
      <c r="Q146" s="48"/>
    </row>
    <row r="147" spans="1:17" x14ac:dyDescent="0.15">
      <c r="A147" s="47"/>
      <c r="B147" s="47"/>
      <c r="C147" s="47"/>
      <c r="D147" s="612"/>
      <c r="E147" s="612"/>
      <c r="F147" s="612"/>
      <c r="G147" s="612"/>
      <c r="H147" s="612"/>
      <c r="I147" s="612"/>
      <c r="J147" s="612"/>
      <c r="K147" s="47"/>
      <c r="L147" s="47"/>
      <c r="M147" s="48"/>
      <c r="N147" s="48"/>
      <c r="O147" s="48"/>
      <c r="P147" s="48"/>
      <c r="Q147" s="48"/>
    </row>
    <row r="148" spans="1:17" x14ac:dyDescent="0.15">
      <c r="A148" s="47"/>
      <c r="B148" s="47"/>
      <c r="C148" s="47"/>
      <c r="D148" s="612"/>
      <c r="E148" s="612"/>
      <c r="F148" s="612"/>
      <c r="G148" s="612"/>
      <c r="H148" s="612"/>
      <c r="I148" s="612"/>
      <c r="J148" s="612"/>
      <c r="K148" s="47"/>
      <c r="L148" s="47"/>
      <c r="M148" s="48"/>
      <c r="N148" s="48"/>
      <c r="O148" s="48"/>
      <c r="P148" s="48"/>
      <c r="Q148" s="48"/>
    </row>
    <row r="149" spans="1:17" x14ac:dyDescent="0.15">
      <c r="A149" s="47"/>
      <c r="B149" s="47"/>
      <c r="C149" s="47"/>
      <c r="D149" s="612"/>
      <c r="E149" s="612"/>
      <c r="F149" s="612"/>
      <c r="G149" s="612"/>
      <c r="H149" s="612"/>
      <c r="I149" s="612"/>
      <c r="J149" s="612"/>
      <c r="K149" s="47"/>
      <c r="L149" s="47"/>
      <c r="M149" s="48"/>
      <c r="N149" s="48"/>
      <c r="O149" s="48"/>
      <c r="P149" s="48"/>
      <c r="Q149" s="48"/>
    </row>
    <row r="150" spans="1:17" x14ac:dyDescent="0.15">
      <c r="A150" s="47"/>
      <c r="B150" s="47"/>
      <c r="C150" s="47"/>
      <c r="D150" s="612"/>
      <c r="E150" s="612"/>
      <c r="F150" s="612"/>
      <c r="G150" s="612"/>
      <c r="H150" s="612"/>
      <c r="I150" s="612"/>
      <c r="J150" s="612"/>
      <c r="K150" s="47"/>
      <c r="L150" s="47"/>
      <c r="M150" s="48"/>
      <c r="N150" s="48"/>
      <c r="O150" s="48"/>
      <c r="P150" s="48"/>
      <c r="Q150" s="48"/>
    </row>
    <row r="151" spans="1:17" x14ac:dyDescent="0.15">
      <c r="A151" s="47"/>
      <c r="B151" s="47"/>
      <c r="C151" s="47"/>
      <c r="D151" s="612"/>
      <c r="E151" s="612"/>
      <c r="F151" s="612"/>
      <c r="G151" s="612"/>
      <c r="H151" s="612"/>
      <c r="I151" s="612"/>
      <c r="J151" s="612"/>
      <c r="K151" s="47"/>
      <c r="L151" s="47"/>
      <c r="M151" s="48"/>
      <c r="N151" s="48"/>
      <c r="O151" s="48"/>
      <c r="P151" s="48"/>
      <c r="Q151" s="48"/>
    </row>
    <row r="152" spans="1:17" x14ac:dyDescent="0.15">
      <c r="A152" s="47"/>
      <c r="B152" s="47"/>
      <c r="C152" s="47"/>
      <c r="D152" s="612"/>
      <c r="E152" s="612"/>
      <c r="F152" s="612"/>
      <c r="G152" s="612"/>
      <c r="H152" s="612"/>
      <c r="I152" s="612"/>
      <c r="J152" s="612"/>
      <c r="K152" s="47"/>
      <c r="L152" s="47"/>
      <c r="M152" s="48"/>
      <c r="N152" s="48"/>
      <c r="O152" s="48"/>
      <c r="P152" s="48"/>
      <c r="Q152" s="48"/>
    </row>
    <row r="153" spans="1:17" x14ac:dyDescent="0.15">
      <c r="A153" s="47"/>
      <c r="B153" s="47"/>
      <c r="C153" s="47"/>
      <c r="D153" s="612"/>
      <c r="E153" s="612"/>
      <c r="F153" s="612"/>
      <c r="G153" s="612"/>
      <c r="H153" s="612"/>
      <c r="I153" s="612"/>
      <c r="J153" s="612"/>
      <c r="K153" s="47"/>
      <c r="L153" s="47"/>
      <c r="M153" s="48"/>
      <c r="N153" s="48"/>
      <c r="O153" s="48"/>
      <c r="P153" s="48"/>
      <c r="Q153" s="48"/>
    </row>
    <row r="154" spans="1:17" x14ac:dyDescent="0.15">
      <c r="A154" s="47"/>
      <c r="B154" s="47"/>
      <c r="C154" s="47"/>
      <c r="D154" s="612"/>
      <c r="E154" s="612"/>
      <c r="F154" s="612"/>
      <c r="G154" s="612"/>
      <c r="H154" s="612"/>
      <c r="I154" s="612"/>
      <c r="J154" s="612"/>
      <c r="K154" s="47"/>
      <c r="L154" s="47"/>
      <c r="M154" s="48"/>
      <c r="N154" s="48"/>
      <c r="O154" s="48"/>
      <c r="P154" s="48"/>
      <c r="Q154" s="48"/>
    </row>
    <row r="155" spans="1:17" x14ac:dyDescent="0.15">
      <c r="A155" s="47"/>
      <c r="B155" s="47"/>
      <c r="C155" s="47"/>
      <c r="D155" s="612"/>
      <c r="E155" s="612"/>
      <c r="F155" s="612"/>
      <c r="G155" s="612"/>
      <c r="H155" s="612"/>
      <c r="I155" s="612"/>
      <c r="J155" s="612"/>
      <c r="K155" s="47"/>
      <c r="L155" s="47"/>
      <c r="M155" s="48"/>
      <c r="N155" s="48"/>
      <c r="O155" s="48"/>
      <c r="P155" s="48"/>
      <c r="Q155" s="48"/>
    </row>
    <row r="156" spans="1:17" x14ac:dyDescent="0.15">
      <c r="A156" s="47"/>
      <c r="B156" s="47"/>
      <c r="C156" s="47"/>
      <c r="D156" s="612"/>
      <c r="E156" s="612"/>
      <c r="F156" s="612"/>
      <c r="G156" s="612"/>
      <c r="H156" s="612"/>
      <c r="I156" s="612"/>
      <c r="J156" s="612"/>
      <c r="K156" s="47"/>
      <c r="L156" s="47"/>
      <c r="M156" s="48"/>
      <c r="N156" s="48"/>
      <c r="O156" s="48"/>
      <c r="P156" s="48"/>
      <c r="Q156" s="48"/>
    </row>
    <row r="157" spans="1:17" x14ac:dyDescent="0.15">
      <c r="A157" s="47"/>
      <c r="B157" s="47"/>
      <c r="C157" s="47"/>
      <c r="D157" s="612"/>
      <c r="E157" s="612"/>
      <c r="F157" s="612"/>
      <c r="G157" s="612"/>
      <c r="H157" s="612"/>
      <c r="I157" s="612"/>
      <c r="J157" s="612"/>
      <c r="K157" s="47"/>
      <c r="L157" s="47"/>
      <c r="M157" s="48"/>
      <c r="N157" s="48"/>
      <c r="O157" s="48"/>
      <c r="P157" s="48"/>
      <c r="Q157" s="48"/>
    </row>
    <row r="158" spans="1:17" x14ac:dyDescent="0.15">
      <c r="A158" s="47"/>
      <c r="B158" s="47"/>
      <c r="C158" s="47"/>
      <c r="D158" s="612"/>
      <c r="E158" s="612"/>
      <c r="F158" s="612"/>
      <c r="G158" s="612"/>
      <c r="H158" s="612"/>
      <c r="I158" s="612"/>
      <c r="J158" s="612"/>
      <c r="K158" s="47"/>
      <c r="L158" s="47"/>
      <c r="M158" s="48"/>
      <c r="N158" s="48"/>
      <c r="O158" s="48"/>
      <c r="P158" s="48"/>
      <c r="Q158" s="48"/>
    </row>
    <row r="159" spans="1:17" x14ac:dyDescent="0.15">
      <c r="A159" s="47"/>
      <c r="B159" s="47"/>
      <c r="C159" s="47"/>
      <c r="D159" s="612"/>
      <c r="E159" s="612"/>
      <c r="F159" s="612"/>
      <c r="G159" s="612"/>
      <c r="H159" s="612"/>
      <c r="I159" s="612"/>
      <c r="J159" s="612"/>
      <c r="K159" s="47"/>
      <c r="L159" s="47"/>
      <c r="M159" s="48"/>
      <c r="N159" s="48"/>
      <c r="O159" s="48"/>
      <c r="P159" s="48"/>
      <c r="Q159" s="48"/>
    </row>
    <row r="160" spans="1:17" x14ac:dyDescent="0.15">
      <c r="A160" s="47"/>
      <c r="B160" s="47"/>
      <c r="C160" s="47"/>
      <c r="D160" s="612"/>
      <c r="E160" s="612"/>
      <c r="F160" s="612"/>
      <c r="G160" s="612"/>
      <c r="H160" s="612"/>
      <c r="I160" s="612"/>
      <c r="J160" s="612"/>
      <c r="K160" s="47"/>
      <c r="L160" s="47"/>
      <c r="M160" s="48"/>
      <c r="N160" s="48"/>
      <c r="O160" s="48"/>
      <c r="P160" s="48"/>
      <c r="Q160" s="48"/>
    </row>
    <row r="161" spans="1:17" x14ac:dyDescent="0.15">
      <c r="A161" s="47"/>
      <c r="B161" s="47"/>
      <c r="C161" s="47"/>
      <c r="D161" s="612"/>
      <c r="E161" s="612"/>
      <c r="F161" s="612"/>
      <c r="G161" s="612"/>
      <c r="H161" s="612"/>
      <c r="I161" s="612"/>
      <c r="J161" s="612"/>
      <c r="K161" s="47"/>
      <c r="L161" s="47"/>
      <c r="M161" s="48"/>
      <c r="N161" s="48"/>
      <c r="O161" s="48"/>
      <c r="P161" s="48"/>
      <c r="Q161" s="48"/>
    </row>
    <row r="162" spans="1:17" x14ac:dyDescent="0.15">
      <c r="A162" s="47"/>
      <c r="B162" s="47"/>
      <c r="C162" s="47"/>
      <c r="D162" s="612"/>
      <c r="E162" s="612"/>
      <c r="F162" s="612"/>
      <c r="G162" s="612"/>
      <c r="H162" s="612"/>
      <c r="I162" s="612"/>
      <c r="J162" s="612"/>
      <c r="K162" s="47"/>
      <c r="L162" s="47"/>
      <c r="M162" s="48"/>
      <c r="N162" s="48"/>
      <c r="O162" s="48"/>
      <c r="P162" s="48"/>
      <c r="Q162" s="48"/>
    </row>
    <row r="163" spans="1:17" x14ac:dyDescent="0.15">
      <c r="A163" s="47"/>
      <c r="B163" s="47"/>
      <c r="C163" s="47"/>
      <c r="D163" s="612"/>
      <c r="E163" s="612"/>
      <c r="F163" s="612"/>
      <c r="G163" s="612"/>
      <c r="H163" s="612"/>
      <c r="I163" s="612"/>
      <c r="J163" s="612"/>
      <c r="K163" s="47"/>
      <c r="L163" s="47"/>
      <c r="M163" s="48"/>
      <c r="N163" s="48"/>
      <c r="O163" s="48"/>
      <c r="P163" s="48"/>
      <c r="Q163" s="48"/>
    </row>
    <row r="164" spans="1:17" x14ac:dyDescent="0.15">
      <c r="A164" s="47"/>
      <c r="B164" s="47"/>
      <c r="C164" s="47"/>
      <c r="D164" s="612"/>
      <c r="E164" s="612"/>
      <c r="F164" s="612"/>
      <c r="G164" s="612"/>
      <c r="H164" s="612"/>
      <c r="I164" s="612"/>
      <c r="J164" s="612"/>
      <c r="K164" s="47"/>
      <c r="L164" s="47"/>
      <c r="M164" s="48"/>
      <c r="N164" s="48"/>
      <c r="O164" s="48"/>
      <c r="P164" s="48"/>
      <c r="Q164" s="48"/>
    </row>
    <row r="165" spans="1:17" x14ac:dyDescent="0.15">
      <c r="A165" s="47"/>
      <c r="B165" s="47"/>
      <c r="C165" s="47"/>
      <c r="D165" s="612"/>
      <c r="E165" s="612"/>
      <c r="F165" s="612"/>
      <c r="G165" s="612"/>
      <c r="H165" s="612"/>
      <c r="I165" s="612"/>
      <c r="J165" s="612"/>
      <c r="K165" s="47"/>
      <c r="L165" s="47"/>
      <c r="M165" s="48"/>
      <c r="N165" s="48"/>
      <c r="O165" s="48"/>
      <c r="P165" s="48"/>
      <c r="Q165" s="48"/>
    </row>
    <row r="166" spans="1:17" x14ac:dyDescent="0.15">
      <c r="A166" s="47"/>
      <c r="B166" s="47"/>
      <c r="C166" s="47"/>
      <c r="D166" s="612"/>
      <c r="E166" s="612"/>
      <c r="F166" s="612"/>
      <c r="G166" s="612"/>
      <c r="H166" s="612"/>
      <c r="I166" s="612"/>
      <c r="J166" s="612"/>
      <c r="K166" s="47"/>
      <c r="L166" s="47"/>
      <c r="M166" s="48"/>
      <c r="N166" s="48"/>
      <c r="O166" s="48"/>
      <c r="P166" s="48"/>
      <c r="Q166" s="48"/>
    </row>
    <row r="167" spans="1:17" x14ac:dyDescent="0.15">
      <c r="A167" s="47"/>
      <c r="B167" s="47"/>
      <c r="C167" s="47"/>
      <c r="D167" s="612"/>
      <c r="E167" s="612"/>
      <c r="F167" s="612"/>
      <c r="G167" s="612"/>
      <c r="H167" s="612"/>
      <c r="I167" s="612"/>
      <c r="J167" s="612"/>
      <c r="K167" s="47"/>
      <c r="L167" s="47"/>
      <c r="M167" s="48"/>
      <c r="N167" s="48"/>
      <c r="O167" s="48"/>
      <c r="P167" s="48"/>
      <c r="Q167" s="48"/>
    </row>
    <row r="168" spans="1:17" x14ac:dyDescent="0.15">
      <c r="A168" s="47"/>
      <c r="B168" s="47"/>
      <c r="C168" s="47"/>
      <c r="D168" s="612"/>
      <c r="E168" s="612"/>
      <c r="F168" s="612"/>
      <c r="G168" s="612"/>
      <c r="H168" s="612"/>
      <c r="I168" s="612"/>
      <c r="J168" s="612"/>
      <c r="K168" s="47"/>
      <c r="L168" s="47"/>
      <c r="M168" s="48"/>
      <c r="N168" s="48"/>
      <c r="O168" s="48"/>
      <c r="P168" s="48"/>
      <c r="Q168" s="48"/>
    </row>
    <row r="169" spans="1:17" x14ac:dyDescent="0.15">
      <c r="A169" s="47"/>
      <c r="B169" s="47"/>
      <c r="C169" s="47"/>
      <c r="D169" s="612"/>
      <c r="E169" s="612"/>
      <c r="F169" s="612"/>
      <c r="G169" s="612"/>
      <c r="H169" s="612"/>
      <c r="I169" s="612"/>
      <c r="J169" s="612"/>
      <c r="K169" s="47"/>
      <c r="L169" s="47"/>
      <c r="M169" s="48"/>
      <c r="N169" s="48"/>
      <c r="O169" s="48"/>
      <c r="P169" s="48"/>
      <c r="Q169" s="48"/>
    </row>
    <row r="170" spans="1:17" x14ac:dyDescent="0.15">
      <c r="A170" s="47"/>
      <c r="B170" s="47"/>
      <c r="C170" s="47"/>
      <c r="D170" s="612"/>
      <c r="E170" s="612"/>
      <c r="F170" s="612"/>
      <c r="G170" s="612"/>
      <c r="H170" s="612"/>
      <c r="I170" s="612"/>
      <c r="J170" s="612"/>
      <c r="K170" s="47"/>
      <c r="L170" s="47"/>
      <c r="M170" s="48"/>
      <c r="N170" s="48"/>
      <c r="O170" s="48"/>
      <c r="P170" s="48"/>
      <c r="Q170" s="48"/>
    </row>
    <row r="171" spans="1:17" x14ac:dyDescent="0.15">
      <c r="A171" s="47"/>
      <c r="B171" s="47"/>
      <c r="C171" s="47"/>
      <c r="D171" s="612"/>
      <c r="E171" s="612"/>
      <c r="F171" s="612"/>
      <c r="G171" s="612"/>
      <c r="H171" s="612"/>
      <c r="I171" s="612"/>
      <c r="J171" s="612"/>
      <c r="K171" s="47"/>
      <c r="L171" s="47"/>
      <c r="M171" s="48"/>
      <c r="N171" s="48"/>
      <c r="O171" s="48"/>
      <c r="P171" s="48"/>
      <c r="Q171" s="48"/>
    </row>
    <row r="172" spans="1:17" x14ac:dyDescent="0.15">
      <c r="A172" s="47"/>
      <c r="B172" s="47"/>
      <c r="C172" s="47"/>
      <c r="D172" s="612"/>
      <c r="E172" s="612"/>
      <c r="F172" s="612"/>
      <c r="G172" s="612"/>
      <c r="H172" s="612"/>
      <c r="I172" s="612"/>
      <c r="J172" s="612"/>
      <c r="K172" s="47"/>
      <c r="L172" s="47"/>
      <c r="M172" s="48"/>
      <c r="N172" s="48"/>
      <c r="O172" s="48"/>
      <c r="P172" s="48"/>
      <c r="Q172" s="48"/>
    </row>
    <row r="173" spans="1:17" x14ac:dyDescent="0.15">
      <c r="A173" s="47"/>
      <c r="B173" s="47"/>
      <c r="C173" s="47"/>
      <c r="D173" s="612"/>
      <c r="E173" s="612"/>
      <c r="F173" s="612"/>
      <c r="G173" s="612"/>
      <c r="H173" s="612"/>
      <c r="I173" s="612"/>
      <c r="J173" s="612"/>
      <c r="K173" s="47"/>
      <c r="L173" s="47"/>
      <c r="M173" s="48"/>
      <c r="N173" s="48"/>
      <c r="O173" s="48"/>
      <c r="P173" s="48"/>
      <c r="Q173" s="48"/>
    </row>
    <row r="174" spans="1:17" x14ac:dyDescent="0.15">
      <c r="A174" s="47"/>
      <c r="B174" s="47"/>
      <c r="C174" s="47"/>
      <c r="D174" s="612"/>
      <c r="E174" s="612"/>
      <c r="F174" s="612"/>
      <c r="G174" s="612"/>
      <c r="H174" s="612"/>
      <c r="I174" s="612"/>
      <c r="J174" s="612"/>
      <c r="K174" s="47"/>
      <c r="L174" s="47"/>
      <c r="M174" s="48"/>
      <c r="N174" s="48"/>
      <c r="O174" s="48"/>
      <c r="P174" s="48"/>
      <c r="Q174" s="48"/>
    </row>
    <row r="175" spans="1:17" x14ac:dyDescent="0.15">
      <c r="A175" s="47"/>
      <c r="B175" s="47"/>
      <c r="C175" s="47"/>
      <c r="D175" s="612"/>
      <c r="E175" s="612"/>
      <c r="F175" s="612"/>
      <c r="G175" s="612"/>
      <c r="H175" s="612"/>
      <c r="I175" s="612"/>
      <c r="J175" s="612"/>
      <c r="K175" s="47"/>
      <c r="L175" s="47"/>
      <c r="M175" s="48"/>
      <c r="N175" s="48"/>
      <c r="O175" s="48"/>
      <c r="P175" s="48"/>
      <c r="Q175" s="48"/>
    </row>
    <row r="176" spans="1:17" x14ac:dyDescent="0.15">
      <c r="A176" s="47"/>
      <c r="B176" s="47"/>
      <c r="C176" s="47"/>
      <c r="D176" s="612"/>
      <c r="E176" s="612"/>
      <c r="F176" s="612"/>
      <c r="G176" s="612"/>
      <c r="H176" s="612"/>
      <c r="I176" s="612"/>
      <c r="J176" s="612"/>
      <c r="K176" s="47"/>
      <c r="L176" s="47"/>
      <c r="M176" s="48"/>
      <c r="N176" s="48"/>
      <c r="O176" s="48"/>
      <c r="P176" s="48"/>
      <c r="Q176" s="48"/>
    </row>
  </sheetData>
  <mergeCells count="8">
    <mergeCell ref="O3:Q3"/>
    <mergeCell ref="L2:L3"/>
    <mergeCell ref="M2:N2"/>
    <mergeCell ref="K139:L139"/>
    <mergeCell ref="D2:G2"/>
    <mergeCell ref="H2:J2"/>
    <mergeCell ref="K2:K3"/>
    <mergeCell ref="M3:N3"/>
  </mergeCells>
  <phoneticPr fontId="1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73" firstPageNumber="21" fitToHeight="6" orientation="landscape" useFirstPageNumber="1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946"/>
  <sheetViews>
    <sheetView showGridLines="0" view="pageBreakPreview" zoomScale="85" zoomScaleNormal="100" zoomScaleSheetLayoutView="85" workbookViewId="0">
      <pane xSplit="1" ySplit="3" topLeftCell="B805" activePane="bottomRight" state="frozen"/>
      <selection activeCell="K23" sqref="K23"/>
      <selection pane="topRight" activeCell="K23" sqref="K23"/>
      <selection pane="bottomLeft" activeCell="K23" sqref="K23"/>
      <selection pane="bottomRight" activeCell="J807" sqref="J807"/>
    </sheetView>
  </sheetViews>
  <sheetFormatPr defaultRowHeight="13.5" x14ac:dyDescent="0.15"/>
  <cols>
    <col min="1" max="1" width="11.875" style="17" customWidth="1"/>
    <col min="2" max="2" width="13.5" style="17" customWidth="1"/>
    <col min="3" max="3" width="11.625" style="17" customWidth="1"/>
    <col min="4" max="4" width="13" style="366" bestFit="1" customWidth="1"/>
    <col min="5" max="5" width="14" style="366" customWidth="1"/>
    <col min="6" max="6" width="9.625" style="366" customWidth="1"/>
    <col min="7" max="7" width="13.25" style="366" bestFit="1" customWidth="1"/>
    <col min="8" max="8" width="10.5" style="604" customWidth="1"/>
    <col min="9" max="9" width="13.375" style="604" customWidth="1"/>
    <col min="10" max="10" width="11.25" style="604" customWidth="1"/>
    <col min="11" max="11" width="12.375" style="17" customWidth="1"/>
    <col min="12" max="12" width="10.125" style="17" hidden="1" customWidth="1"/>
    <col min="13" max="13" width="12" style="17" hidden="1" customWidth="1"/>
    <col min="14" max="14" width="27.25" style="49" customWidth="1"/>
    <col min="15" max="15" width="24" style="49" customWidth="1"/>
    <col min="16" max="16" width="17.625" style="203" bestFit="1" customWidth="1"/>
    <col min="17" max="17" width="15" style="17" hidden="1" customWidth="1"/>
    <col min="18" max="16384" width="9" style="17"/>
  </cols>
  <sheetData>
    <row r="1" spans="1:17" ht="22.5" customHeight="1" thickBot="1" x14ac:dyDescent="0.2">
      <c r="A1" s="141" t="s">
        <v>392</v>
      </c>
      <c r="B1" s="88"/>
      <c r="C1" s="89"/>
      <c r="D1" s="400"/>
      <c r="E1" s="400"/>
      <c r="F1" s="400"/>
      <c r="G1" s="400"/>
      <c r="H1" s="615"/>
      <c r="I1" s="615"/>
      <c r="J1" s="615"/>
      <c r="K1" s="90"/>
      <c r="L1" s="90"/>
      <c r="M1" s="90"/>
      <c r="N1" s="161"/>
      <c r="O1" s="161"/>
      <c r="P1" s="329" t="s">
        <v>405</v>
      </c>
      <c r="Q1" s="328"/>
    </row>
    <row r="2" spans="1:17" ht="32.25" customHeight="1" x14ac:dyDescent="0.15">
      <c r="A2" s="707" t="s">
        <v>873</v>
      </c>
      <c r="B2" s="699"/>
      <c r="C2" s="699"/>
      <c r="D2" s="703" t="s">
        <v>874</v>
      </c>
      <c r="E2" s="708"/>
      <c r="F2" s="708"/>
      <c r="G2" s="704"/>
      <c r="H2" s="703" t="s">
        <v>2049</v>
      </c>
      <c r="I2" s="708"/>
      <c r="J2" s="704"/>
      <c r="K2" s="709" t="s">
        <v>875</v>
      </c>
      <c r="L2" s="703" t="s">
        <v>876</v>
      </c>
      <c r="M2" s="704"/>
      <c r="N2" s="699" t="s">
        <v>877</v>
      </c>
      <c r="O2" s="699"/>
      <c r="P2" s="700"/>
      <c r="Q2" s="697" t="s">
        <v>786</v>
      </c>
    </row>
    <row r="3" spans="1:17" ht="29.25" customHeight="1" thickBot="1" x14ac:dyDescent="0.2">
      <c r="A3" s="401" t="s">
        <v>496</v>
      </c>
      <c r="B3" s="399" t="s">
        <v>497</v>
      </c>
      <c r="C3" s="399" t="s">
        <v>498</v>
      </c>
      <c r="D3" s="402" t="s">
        <v>878</v>
      </c>
      <c r="E3" s="367" t="s">
        <v>879</v>
      </c>
      <c r="F3" s="367" t="s">
        <v>880</v>
      </c>
      <c r="G3" s="402" t="s">
        <v>881</v>
      </c>
      <c r="H3" s="616" t="s">
        <v>878</v>
      </c>
      <c r="I3" s="605" t="s">
        <v>882</v>
      </c>
      <c r="J3" s="616" t="s">
        <v>883</v>
      </c>
      <c r="K3" s="710"/>
      <c r="L3" s="402" t="s">
        <v>884</v>
      </c>
      <c r="M3" s="367" t="s">
        <v>885</v>
      </c>
      <c r="N3" s="701"/>
      <c r="O3" s="701"/>
      <c r="P3" s="702"/>
      <c r="Q3" s="698"/>
    </row>
    <row r="4" spans="1:17" ht="22.5" customHeight="1" x14ac:dyDescent="0.15">
      <c r="A4" s="406" t="s">
        <v>886</v>
      </c>
      <c r="B4" s="407"/>
      <c r="C4" s="408"/>
      <c r="D4" s="409">
        <f>D5+D99</f>
        <v>0</v>
      </c>
      <c r="E4" s="409">
        <f>E5+E99</f>
        <v>4311872</v>
      </c>
      <c r="F4" s="409">
        <f>F5+F99</f>
        <v>0</v>
      </c>
      <c r="G4" s="409">
        <f>G5+G99</f>
        <v>4311872</v>
      </c>
      <c r="H4" s="618">
        <v>39530</v>
      </c>
      <c r="I4" s="618">
        <v>3954835</v>
      </c>
      <c r="J4" s="619">
        <v>3994365</v>
      </c>
      <c r="K4" s="410">
        <f>G4-J4</f>
        <v>317507</v>
      </c>
      <c r="L4" s="409">
        <v>3756166</v>
      </c>
      <c r="M4" s="410">
        <v>555706</v>
      </c>
      <c r="N4" s="411" t="s">
        <v>518</v>
      </c>
      <c r="O4" s="412" t="s">
        <v>518</v>
      </c>
      <c r="P4" s="413" t="s">
        <v>502</v>
      </c>
      <c r="Q4" s="213" t="s">
        <v>502</v>
      </c>
    </row>
    <row r="5" spans="1:17" ht="22.5" customHeight="1" x14ac:dyDescent="0.15">
      <c r="A5" s="414"/>
      <c r="B5" s="415" t="s">
        <v>887</v>
      </c>
      <c r="C5" s="416"/>
      <c r="D5" s="417">
        <f>D6+D15+D18+D35+D68+D86+D93+D95+D97</f>
        <v>0</v>
      </c>
      <c r="E5" s="417">
        <f>E6+E15+E18+E35+E68+E86+E93+E95+E97</f>
        <v>2484978</v>
      </c>
      <c r="F5" s="417">
        <f>F6+F15+F18+F35+F68+F86+F93+F95+F97</f>
        <v>0</v>
      </c>
      <c r="G5" s="417">
        <f>G6+G15+G18+G35+G68+G86+G93+G95+G97</f>
        <v>2484978</v>
      </c>
      <c r="H5" s="622">
        <v>39530</v>
      </c>
      <c r="I5" s="622">
        <v>2190442</v>
      </c>
      <c r="J5" s="624">
        <v>2196972</v>
      </c>
      <c r="K5" s="419">
        <f>G5-J5</f>
        <v>288006</v>
      </c>
      <c r="L5" s="417">
        <v>2110677</v>
      </c>
      <c r="M5" s="419">
        <v>374301</v>
      </c>
      <c r="N5" s="420" t="s">
        <v>518</v>
      </c>
      <c r="O5" s="421" t="s">
        <v>518</v>
      </c>
      <c r="P5" s="422" t="s">
        <v>502</v>
      </c>
      <c r="Q5" s="177" t="s">
        <v>502</v>
      </c>
    </row>
    <row r="6" spans="1:17" ht="22.5" customHeight="1" x14ac:dyDescent="0.15">
      <c r="A6" s="414"/>
      <c r="B6" s="423"/>
      <c r="C6" s="424" t="s">
        <v>888</v>
      </c>
      <c r="D6" s="417"/>
      <c r="E6" s="417">
        <v>1051962</v>
      </c>
      <c r="F6" s="417">
        <v>0</v>
      </c>
      <c r="G6" s="418">
        <v>1051962</v>
      </c>
      <c r="H6" s="622"/>
      <c r="I6" s="622">
        <v>1018633</v>
      </c>
      <c r="J6" s="624">
        <v>1018633</v>
      </c>
      <c r="K6" s="419">
        <f>G6-J6</f>
        <v>33329</v>
      </c>
      <c r="L6" s="417">
        <v>1012878</v>
      </c>
      <c r="M6" s="419">
        <v>39084</v>
      </c>
      <c r="N6" s="420" t="s">
        <v>518</v>
      </c>
      <c r="O6" s="421" t="s">
        <v>518</v>
      </c>
      <c r="P6" s="422" t="s">
        <v>502</v>
      </c>
      <c r="Q6" s="177" t="s">
        <v>502</v>
      </c>
    </row>
    <row r="7" spans="1:17" ht="22.5" customHeight="1" x14ac:dyDescent="0.15">
      <c r="A7" s="414"/>
      <c r="B7" s="423"/>
      <c r="C7" s="425"/>
      <c r="D7" s="426"/>
      <c r="E7" s="426"/>
      <c r="F7" s="426"/>
      <c r="G7" s="426"/>
      <c r="H7" s="628"/>
      <c r="I7" s="628"/>
      <c r="J7" s="629"/>
      <c r="K7" s="427"/>
      <c r="L7" s="426"/>
      <c r="M7" s="427"/>
      <c r="N7" s="434" t="s">
        <v>283</v>
      </c>
      <c r="O7" s="451"/>
      <c r="P7" s="456">
        <v>760594000</v>
      </c>
      <c r="Q7" s="183">
        <v>833821000</v>
      </c>
    </row>
    <row r="8" spans="1:17" ht="22.5" customHeight="1" x14ac:dyDescent="0.15">
      <c r="A8" s="414"/>
      <c r="B8" s="423"/>
      <c r="C8" s="428"/>
      <c r="D8" s="429"/>
      <c r="E8" s="429"/>
      <c r="F8" s="429"/>
      <c r="G8" s="429"/>
      <c r="H8" s="631"/>
      <c r="I8" s="631"/>
      <c r="J8" s="632"/>
      <c r="K8" s="430"/>
      <c r="L8" s="429"/>
      <c r="M8" s="430"/>
      <c r="N8" s="363" t="s">
        <v>282</v>
      </c>
      <c r="O8" s="491" t="s">
        <v>889</v>
      </c>
      <c r="P8" s="492">
        <v>348246000</v>
      </c>
      <c r="Q8" s="79">
        <v>396721000</v>
      </c>
    </row>
    <row r="9" spans="1:17" ht="22.5" customHeight="1" x14ac:dyDescent="0.15">
      <c r="A9" s="414"/>
      <c r="B9" s="423"/>
      <c r="C9" s="428"/>
      <c r="D9" s="429"/>
      <c r="E9" s="429"/>
      <c r="F9" s="429"/>
      <c r="G9" s="429"/>
      <c r="H9" s="631"/>
      <c r="I9" s="631"/>
      <c r="J9" s="632"/>
      <c r="K9" s="430"/>
      <c r="L9" s="429"/>
      <c r="M9" s="430"/>
      <c r="N9" s="363" t="s">
        <v>281</v>
      </c>
      <c r="O9" s="491" t="s">
        <v>890</v>
      </c>
      <c r="P9" s="492">
        <v>296148000</v>
      </c>
      <c r="Q9" s="79">
        <v>340200000</v>
      </c>
    </row>
    <row r="10" spans="1:17" ht="22.5" customHeight="1" x14ac:dyDescent="0.15">
      <c r="A10" s="414"/>
      <c r="B10" s="423"/>
      <c r="C10" s="428"/>
      <c r="D10" s="429"/>
      <c r="E10" s="429"/>
      <c r="F10" s="429"/>
      <c r="G10" s="429"/>
      <c r="H10" s="631"/>
      <c r="I10" s="631"/>
      <c r="J10" s="632"/>
      <c r="K10" s="430"/>
      <c r="L10" s="429"/>
      <c r="M10" s="430"/>
      <c r="N10" s="363" t="s">
        <v>280</v>
      </c>
      <c r="O10" s="491" t="s">
        <v>891</v>
      </c>
      <c r="P10" s="492">
        <v>91200000</v>
      </c>
      <c r="Q10" s="79">
        <v>96900000</v>
      </c>
    </row>
    <row r="11" spans="1:17" ht="22.5" customHeight="1" x14ac:dyDescent="0.15">
      <c r="A11" s="414"/>
      <c r="B11" s="423"/>
      <c r="C11" s="428"/>
      <c r="D11" s="429"/>
      <c r="E11" s="429"/>
      <c r="F11" s="429"/>
      <c r="G11" s="429"/>
      <c r="H11" s="631"/>
      <c r="I11" s="632"/>
      <c r="J11" s="632"/>
      <c r="K11" s="430"/>
      <c r="L11" s="429"/>
      <c r="M11" s="430"/>
      <c r="N11" s="363" t="s">
        <v>892</v>
      </c>
      <c r="O11" s="512" t="s">
        <v>893</v>
      </c>
      <c r="P11" s="460">
        <v>25000000</v>
      </c>
      <c r="Q11" s="79">
        <v>10176000</v>
      </c>
    </row>
    <row r="12" spans="1:17" ht="22.5" customHeight="1" x14ac:dyDescent="0.15">
      <c r="A12" s="414"/>
      <c r="B12" s="423"/>
      <c r="C12" s="428"/>
      <c r="D12" s="429"/>
      <c r="E12" s="429"/>
      <c r="F12" s="429"/>
      <c r="G12" s="429"/>
      <c r="H12" s="631"/>
      <c r="I12" s="631"/>
      <c r="J12" s="632"/>
      <c r="K12" s="430"/>
      <c r="L12" s="429"/>
      <c r="M12" s="430"/>
      <c r="N12" s="363" t="s">
        <v>279</v>
      </c>
      <c r="O12" s="364"/>
      <c r="P12" s="438">
        <v>291368000</v>
      </c>
      <c r="Q12" s="189"/>
    </row>
    <row r="13" spans="1:17" ht="22.5" customHeight="1" x14ac:dyDescent="0.15">
      <c r="A13" s="414"/>
      <c r="B13" s="423"/>
      <c r="C13" s="428"/>
      <c r="D13" s="429"/>
      <c r="E13" s="429"/>
      <c r="F13" s="429"/>
      <c r="G13" s="429"/>
      <c r="H13" s="631"/>
      <c r="I13" s="631"/>
      <c r="J13" s="632"/>
      <c r="K13" s="430"/>
      <c r="L13" s="429"/>
      <c r="M13" s="430"/>
      <c r="N13" s="363" t="s">
        <v>295</v>
      </c>
      <c r="O13" s="398" t="s">
        <v>894</v>
      </c>
      <c r="P13" s="464">
        <v>269468000</v>
      </c>
      <c r="Q13" s="78">
        <v>243814000</v>
      </c>
    </row>
    <row r="14" spans="1:17" ht="22.5" customHeight="1" x14ac:dyDescent="0.15">
      <c r="A14" s="414"/>
      <c r="B14" s="423"/>
      <c r="C14" s="428"/>
      <c r="D14" s="429"/>
      <c r="E14" s="429"/>
      <c r="F14" s="429"/>
      <c r="G14" s="429"/>
      <c r="H14" s="631"/>
      <c r="I14" s="631"/>
      <c r="J14" s="632"/>
      <c r="K14" s="430"/>
      <c r="L14" s="429"/>
      <c r="M14" s="430"/>
      <c r="N14" s="363" t="s">
        <v>296</v>
      </c>
      <c r="O14" s="398" t="s">
        <v>895</v>
      </c>
      <c r="P14" s="464">
        <v>21900000</v>
      </c>
      <c r="Q14" s="79">
        <v>93132000</v>
      </c>
    </row>
    <row r="15" spans="1:17" ht="22.5" customHeight="1" x14ac:dyDescent="0.15">
      <c r="A15" s="414"/>
      <c r="B15" s="423"/>
      <c r="C15" s="424" t="s">
        <v>896</v>
      </c>
      <c r="D15" s="417">
        <v>0</v>
      </c>
      <c r="E15" s="417">
        <v>367799</v>
      </c>
      <c r="F15" s="417">
        <v>0</v>
      </c>
      <c r="G15" s="417">
        <v>367799</v>
      </c>
      <c r="H15" s="622">
        <v>0</v>
      </c>
      <c r="I15" s="622">
        <v>383864</v>
      </c>
      <c r="J15" s="624">
        <v>383864</v>
      </c>
      <c r="K15" s="419">
        <f>G15-J15</f>
        <v>-16065</v>
      </c>
      <c r="L15" s="417">
        <v>391513</v>
      </c>
      <c r="M15" s="419">
        <v>-23714</v>
      </c>
      <c r="N15" s="431"/>
      <c r="O15" s="432"/>
      <c r="P15" s="457"/>
      <c r="Q15" s="79">
        <v>7200000</v>
      </c>
    </row>
    <row r="16" spans="1:17" ht="22.5" customHeight="1" x14ac:dyDescent="0.15">
      <c r="A16" s="414"/>
      <c r="B16" s="423"/>
      <c r="C16" s="425"/>
      <c r="D16" s="426"/>
      <c r="E16" s="426"/>
      <c r="F16" s="426"/>
      <c r="G16" s="426"/>
      <c r="H16" s="628"/>
      <c r="I16" s="628"/>
      <c r="J16" s="629"/>
      <c r="K16" s="427"/>
      <c r="L16" s="426"/>
      <c r="M16" s="427"/>
      <c r="N16" s="363" t="s">
        <v>278</v>
      </c>
      <c r="O16" s="364"/>
      <c r="P16" s="438">
        <v>367799000</v>
      </c>
      <c r="Q16" s="79">
        <v>15800000</v>
      </c>
    </row>
    <row r="17" spans="1:17" ht="22.5" customHeight="1" x14ac:dyDescent="0.15">
      <c r="A17" s="414"/>
      <c r="B17" s="423"/>
      <c r="C17" s="428"/>
      <c r="D17" s="429"/>
      <c r="E17" s="429"/>
      <c r="F17" s="429"/>
      <c r="G17" s="429"/>
      <c r="H17" s="631"/>
      <c r="I17" s="631"/>
      <c r="J17" s="632"/>
      <c r="K17" s="430"/>
      <c r="L17" s="429"/>
      <c r="M17" s="430"/>
      <c r="N17" s="363" t="s">
        <v>277</v>
      </c>
      <c r="O17" s="452" t="s">
        <v>897</v>
      </c>
      <c r="P17" s="450">
        <v>367799000</v>
      </c>
      <c r="Q17" s="79">
        <v>54270000</v>
      </c>
    </row>
    <row r="18" spans="1:17" ht="22.5" customHeight="1" x14ac:dyDescent="0.15">
      <c r="A18" s="414"/>
      <c r="B18" s="423"/>
      <c r="C18" s="424" t="s">
        <v>898</v>
      </c>
      <c r="D18" s="417">
        <v>0</v>
      </c>
      <c r="E18" s="417">
        <v>435054</v>
      </c>
      <c r="F18" s="417">
        <v>0</v>
      </c>
      <c r="G18" s="417">
        <v>435054</v>
      </c>
      <c r="H18" s="622">
        <v>39530</v>
      </c>
      <c r="I18" s="622">
        <v>237143</v>
      </c>
      <c r="J18" s="624">
        <v>276673</v>
      </c>
      <c r="K18" s="419">
        <f>G18-J18</f>
        <v>158381</v>
      </c>
      <c r="L18" s="417">
        <v>238519</v>
      </c>
      <c r="M18" s="419">
        <v>196535</v>
      </c>
      <c r="N18" s="431"/>
      <c r="O18" s="432"/>
      <c r="P18" s="457"/>
      <c r="Q18" s="79">
        <v>27002000</v>
      </c>
    </row>
    <row r="19" spans="1:17" ht="22.5" customHeight="1" x14ac:dyDescent="0.15">
      <c r="A19" s="414"/>
      <c r="B19" s="423"/>
      <c r="C19" s="425"/>
      <c r="D19" s="426"/>
      <c r="E19" s="426"/>
      <c r="F19" s="426"/>
      <c r="G19" s="426"/>
      <c r="H19" s="628"/>
      <c r="I19" s="628"/>
      <c r="J19" s="629"/>
      <c r="K19" s="427"/>
      <c r="L19" s="426"/>
      <c r="M19" s="427"/>
      <c r="N19" s="434" t="s">
        <v>276</v>
      </c>
      <c r="O19" s="364"/>
      <c r="P19" s="438">
        <v>435054000</v>
      </c>
      <c r="Q19" s="79">
        <v>810000</v>
      </c>
    </row>
    <row r="20" spans="1:17" ht="22.5" customHeight="1" x14ac:dyDescent="0.15">
      <c r="A20" s="414"/>
      <c r="B20" s="423"/>
      <c r="C20" s="428"/>
      <c r="D20" s="429"/>
      <c r="E20" s="429"/>
      <c r="F20" s="429"/>
      <c r="G20" s="429"/>
      <c r="H20" s="631"/>
      <c r="I20" s="631"/>
      <c r="J20" s="632"/>
      <c r="K20" s="430"/>
      <c r="L20" s="429"/>
      <c r="M20" s="430"/>
      <c r="N20" s="493" t="s">
        <v>594</v>
      </c>
      <c r="O20" s="465" t="s">
        <v>899</v>
      </c>
      <c r="P20" s="471">
        <v>80724000</v>
      </c>
      <c r="Q20" s="189"/>
    </row>
    <row r="21" spans="1:17" ht="22.5" customHeight="1" x14ac:dyDescent="0.15">
      <c r="A21" s="414"/>
      <c r="B21" s="423"/>
      <c r="C21" s="428"/>
      <c r="D21" s="429"/>
      <c r="E21" s="429"/>
      <c r="F21" s="429"/>
      <c r="G21" s="429"/>
      <c r="H21" s="631"/>
      <c r="I21" s="631"/>
      <c r="J21" s="632"/>
      <c r="K21" s="430"/>
      <c r="L21" s="429"/>
      <c r="M21" s="430"/>
      <c r="N21" s="493" t="s">
        <v>595</v>
      </c>
      <c r="O21" s="494" t="s">
        <v>632</v>
      </c>
      <c r="P21" s="361">
        <v>9600000</v>
      </c>
      <c r="Q21" s="214">
        <v>64277600</v>
      </c>
    </row>
    <row r="22" spans="1:17" ht="22.5" customHeight="1" x14ac:dyDescent="0.15">
      <c r="A22" s="414"/>
      <c r="B22" s="423"/>
      <c r="C22" s="428"/>
      <c r="D22" s="429"/>
      <c r="E22" s="429"/>
      <c r="F22" s="429"/>
      <c r="G22" s="429"/>
      <c r="H22" s="631"/>
      <c r="I22" s="631"/>
      <c r="J22" s="632"/>
      <c r="K22" s="430"/>
      <c r="L22" s="429"/>
      <c r="M22" s="430"/>
      <c r="N22" s="493" t="s">
        <v>900</v>
      </c>
      <c r="O22" s="494" t="s">
        <v>901</v>
      </c>
      <c r="P22" s="361">
        <v>28800000</v>
      </c>
      <c r="Q22" s="219">
        <v>59751000</v>
      </c>
    </row>
    <row r="23" spans="1:17" ht="22.5" customHeight="1" x14ac:dyDescent="0.15">
      <c r="A23" s="414"/>
      <c r="B23" s="423"/>
      <c r="C23" s="428"/>
      <c r="D23" s="429"/>
      <c r="E23" s="429"/>
      <c r="F23" s="429"/>
      <c r="G23" s="429"/>
      <c r="H23" s="631"/>
      <c r="I23" s="631"/>
      <c r="J23" s="632"/>
      <c r="K23" s="430"/>
      <c r="L23" s="429"/>
      <c r="M23" s="430"/>
      <c r="N23" s="493" t="s">
        <v>902</v>
      </c>
      <c r="O23" s="452" t="s">
        <v>903</v>
      </c>
      <c r="P23" s="450">
        <v>14400000</v>
      </c>
      <c r="Q23" s="219">
        <v>4526600</v>
      </c>
    </row>
    <row r="24" spans="1:17" ht="22.5" customHeight="1" x14ac:dyDescent="0.15">
      <c r="A24" s="414"/>
      <c r="B24" s="423"/>
      <c r="C24" s="428"/>
      <c r="D24" s="429"/>
      <c r="E24" s="429"/>
      <c r="F24" s="429"/>
      <c r="G24" s="429"/>
      <c r="H24" s="631"/>
      <c r="I24" s="631"/>
      <c r="J24" s="632"/>
      <c r="K24" s="430"/>
      <c r="L24" s="429"/>
      <c r="M24" s="430"/>
      <c r="N24" s="493" t="s">
        <v>904</v>
      </c>
      <c r="O24" s="465" t="s">
        <v>905</v>
      </c>
      <c r="P24" s="471">
        <v>12000000</v>
      </c>
      <c r="Q24" s="214">
        <v>29214500</v>
      </c>
    </row>
    <row r="25" spans="1:17" ht="22.5" customHeight="1" x14ac:dyDescent="0.15">
      <c r="A25" s="414"/>
      <c r="B25" s="423"/>
      <c r="C25" s="428"/>
      <c r="D25" s="429"/>
      <c r="E25" s="429"/>
      <c r="F25" s="429"/>
      <c r="G25" s="429"/>
      <c r="H25" s="631"/>
      <c r="I25" s="631"/>
      <c r="J25" s="632"/>
      <c r="K25" s="430"/>
      <c r="L25" s="429"/>
      <c r="M25" s="430"/>
      <c r="N25" s="363" t="s">
        <v>384</v>
      </c>
      <c r="O25" s="452" t="s">
        <v>906</v>
      </c>
      <c r="P25" s="450">
        <v>19000000</v>
      </c>
      <c r="Q25" s="219">
        <v>27311000</v>
      </c>
    </row>
    <row r="26" spans="1:17" ht="22.5" customHeight="1" x14ac:dyDescent="0.15">
      <c r="A26" s="414"/>
      <c r="B26" s="423"/>
      <c r="C26" s="428"/>
      <c r="D26" s="429"/>
      <c r="E26" s="429"/>
      <c r="F26" s="429"/>
      <c r="G26" s="429"/>
      <c r="H26" s="631"/>
      <c r="I26" s="631"/>
      <c r="J26" s="632"/>
      <c r="K26" s="430"/>
      <c r="L26" s="429"/>
      <c r="M26" s="430"/>
      <c r="N26" s="363" t="s">
        <v>275</v>
      </c>
      <c r="O26" s="465" t="s">
        <v>907</v>
      </c>
      <c r="P26" s="471">
        <v>40500000</v>
      </c>
      <c r="Q26" s="219">
        <v>1903500</v>
      </c>
    </row>
    <row r="27" spans="1:17" ht="22.5" customHeight="1" x14ac:dyDescent="0.15">
      <c r="A27" s="414"/>
      <c r="B27" s="423"/>
      <c r="C27" s="428"/>
      <c r="D27" s="429"/>
      <c r="E27" s="429"/>
      <c r="F27" s="429"/>
      <c r="G27" s="429"/>
      <c r="H27" s="631"/>
      <c r="I27" s="631"/>
      <c r="J27" s="632"/>
      <c r="K27" s="430"/>
      <c r="L27" s="429"/>
      <c r="M27" s="430"/>
      <c r="N27" s="363" t="s">
        <v>908</v>
      </c>
      <c r="O27" s="465" t="s">
        <v>909</v>
      </c>
      <c r="P27" s="471">
        <v>2430000</v>
      </c>
      <c r="Q27" s="214">
        <v>1555000</v>
      </c>
    </row>
    <row r="28" spans="1:17" ht="22.5" customHeight="1" x14ac:dyDescent="0.15">
      <c r="A28" s="414"/>
      <c r="B28" s="423"/>
      <c r="C28" s="428"/>
      <c r="D28" s="429"/>
      <c r="E28" s="429"/>
      <c r="F28" s="429"/>
      <c r="G28" s="429"/>
      <c r="H28" s="631"/>
      <c r="I28" s="631"/>
      <c r="J28" s="632"/>
      <c r="K28" s="430"/>
      <c r="L28" s="429"/>
      <c r="M28" s="430"/>
      <c r="N28" s="363" t="s">
        <v>910</v>
      </c>
      <c r="O28" s="465" t="s">
        <v>909</v>
      </c>
      <c r="P28" s="471">
        <v>2430000</v>
      </c>
      <c r="Q28" s="217">
        <v>1555000</v>
      </c>
    </row>
    <row r="29" spans="1:17" ht="22.5" customHeight="1" x14ac:dyDescent="0.15">
      <c r="A29" s="414"/>
      <c r="B29" s="423"/>
      <c r="C29" s="428"/>
      <c r="D29" s="429"/>
      <c r="E29" s="429"/>
      <c r="F29" s="429"/>
      <c r="G29" s="429"/>
      <c r="H29" s="631"/>
      <c r="I29" s="631"/>
      <c r="J29" s="632"/>
      <c r="K29" s="430"/>
      <c r="L29" s="429"/>
      <c r="M29" s="430"/>
      <c r="N29" s="363" t="s">
        <v>911</v>
      </c>
      <c r="O29" s="465" t="s">
        <v>912</v>
      </c>
      <c r="P29" s="471">
        <v>70000000</v>
      </c>
      <c r="Q29" s="214">
        <v>1076000</v>
      </c>
    </row>
    <row r="30" spans="1:17" ht="22.5" customHeight="1" x14ac:dyDescent="0.15">
      <c r="A30" s="414"/>
      <c r="B30" s="423"/>
      <c r="C30" s="428"/>
      <c r="D30" s="429"/>
      <c r="E30" s="429"/>
      <c r="F30" s="429"/>
      <c r="G30" s="429"/>
      <c r="H30" s="631"/>
      <c r="I30" s="631"/>
      <c r="J30" s="632"/>
      <c r="K30" s="430"/>
      <c r="L30" s="429"/>
      <c r="M30" s="430"/>
      <c r="N30" s="363" t="s">
        <v>913</v>
      </c>
      <c r="O30" s="465" t="s">
        <v>914</v>
      </c>
      <c r="P30" s="471">
        <v>24000000</v>
      </c>
      <c r="Q30" s="217">
        <v>1004800</v>
      </c>
    </row>
    <row r="31" spans="1:17" ht="22.5" customHeight="1" x14ac:dyDescent="0.15">
      <c r="A31" s="414"/>
      <c r="B31" s="423"/>
      <c r="C31" s="428"/>
      <c r="D31" s="429"/>
      <c r="E31" s="429"/>
      <c r="F31" s="429"/>
      <c r="G31" s="429"/>
      <c r="H31" s="631"/>
      <c r="I31" s="631"/>
      <c r="J31" s="632"/>
      <c r="K31" s="430"/>
      <c r="L31" s="429"/>
      <c r="M31" s="430"/>
      <c r="N31" s="363" t="s">
        <v>915</v>
      </c>
      <c r="O31" s="465" t="s">
        <v>916</v>
      </c>
      <c r="P31" s="471">
        <v>3600000</v>
      </c>
      <c r="Q31" s="217">
        <v>71200</v>
      </c>
    </row>
    <row r="32" spans="1:17" ht="22.5" customHeight="1" x14ac:dyDescent="0.15">
      <c r="A32" s="414"/>
      <c r="B32" s="423"/>
      <c r="C32" s="428"/>
      <c r="D32" s="429"/>
      <c r="E32" s="429"/>
      <c r="F32" s="429"/>
      <c r="G32" s="429"/>
      <c r="H32" s="631"/>
      <c r="I32" s="631"/>
      <c r="J32" s="632"/>
      <c r="K32" s="430"/>
      <c r="L32" s="429"/>
      <c r="M32" s="430"/>
      <c r="N32" s="363" t="s">
        <v>274</v>
      </c>
      <c r="O32" s="452" t="s">
        <v>917</v>
      </c>
      <c r="P32" s="450">
        <v>26760000</v>
      </c>
      <c r="Q32" s="217">
        <v>300000</v>
      </c>
    </row>
    <row r="33" spans="1:17" ht="22.5" customHeight="1" x14ac:dyDescent="0.15">
      <c r="A33" s="414"/>
      <c r="B33" s="423"/>
      <c r="C33" s="428"/>
      <c r="D33" s="429"/>
      <c r="E33" s="429"/>
      <c r="F33" s="429"/>
      <c r="G33" s="429"/>
      <c r="H33" s="631"/>
      <c r="I33" s="631"/>
      <c r="J33" s="632"/>
      <c r="K33" s="430"/>
      <c r="L33" s="429"/>
      <c r="M33" s="430"/>
      <c r="N33" s="363" t="s">
        <v>918</v>
      </c>
      <c r="O33" s="452" t="s">
        <v>919</v>
      </c>
      <c r="P33" s="450">
        <v>100000000</v>
      </c>
      <c r="Q33" s="214">
        <v>398000</v>
      </c>
    </row>
    <row r="34" spans="1:17" ht="22.5" customHeight="1" x14ac:dyDescent="0.15">
      <c r="A34" s="414"/>
      <c r="B34" s="423"/>
      <c r="C34" s="428"/>
      <c r="D34" s="429"/>
      <c r="E34" s="429"/>
      <c r="F34" s="429"/>
      <c r="G34" s="429"/>
      <c r="H34" s="631"/>
      <c r="I34" s="631"/>
      <c r="J34" s="632"/>
      <c r="K34" s="430"/>
      <c r="L34" s="429"/>
      <c r="M34" s="430"/>
      <c r="N34" s="363" t="s">
        <v>385</v>
      </c>
      <c r="O34" s="452" t="s">
        <v>920</v>
      </c>
      <c r="P34" s="450">
        <v>810000</v>
      </c>
      <c r="Q34" s="219">
        <v>2189000</v>
      </c>
    </row>
    <row r="35" spans="1:17" ht="22.5" customHeight="1" x14ac:dyDescent="0.15">
      <c r="A35" s="414"/>
      <c r="B35" s="423"/>
      <c r="C35" s="424" t="s">
        <v>921</v>
      </c>
      <c r="D35" s="417">
        <v>0</v>
      </c>
      <c r="E35" s="417">
        <v>194890</v>
      </c>
      <c r="F35" s="417">
        <v>0</v>
      </c>
      <c r="G35" s="417">
        <v>194890</v>
      </c>
      <c r="H35" s="622">
        <v>0</v>
      </c>
      <c r="I35" s="622">
        <v>170624</v>
      </c>
      <c r="J35" s="624">
        <v>170624</v>
      </c>
      <c r="K35" s="419">
        <f>G35-J35</f>
        <v>24266</v>
      </c>
      <c r="L35" s="417">
        <v>114198</v>
      </c>
      <c r="M35" s="419">
        <v>80692</v>
      </c>
      <c r="N35" s="431"/>
      <c r="O35" s="432"/>
      <c r="P35" s="457"/>
      <c r="Q35" s="219">
        <v>0</v>
      </c>
    </row>
    <row r="36" spans="1:17" ht="22.5" customHeight="1" x14ac:dyDescent="0.15">
      <c r="A36" s="414"/>
      <c r="B36" s="423"/>
      <c r="C36" s="425"/>
      <c r="D36" s="426"/>
      <c r="E36" s="426"/>
      <c r="F36" s="426"/>
      <c r="G36" s="426"/>
      <c r="H36" s="628"/>
      <c r="I36" s="628"/>
      <c r="J36" s="629"/>
      <c r="K36" s="427"/>
      <c r="L36" s="426"/>
      <c r="M36" s="427"/>
      <c r="N36" s="363" t="s">
        <v>273</v>
      </c>
      <c r="O36" s="364"/>
      <c r="P36" s="438">
        <v>81685000</v>
      </c>
      <c r="Q36" s="214">
        <v>2900000</v>
      </c>
    </row>
    <row r="37" spans="1:17" ht="22.5" customHeight="1" x14ac:dyDescent="0.15">
      <c r="A37" s="414"/>
      <c r="B37" s="423"/>
      <c r="C37" s="428"/>
      <c r="D37" s="429"/>
      <c r="E37" s="429"/>
      <c r="F37" s="429"/>
      <c r="G37" s="429"/>
      <c r="H37" s="631"/>
      <c r="I37" s="631"/>
      <c r="J37" s="632"/>
      <c r="K37" s="430"/>
      <c r="L37" s="429"/>
      <c r="M37" s="430"/>
      <c r="N37" s="363" t="s">
        <v>922</v>
      </c>
      <c r="O37" s="465" t="s">
        <v>923</v>
      </c>
      <c r="P37" s="471">
        <v>75936000</v>
      </c>
      <c r="Q37" s="219">
        <v>2900000</v>
      </c>
    </row>
    <row r="38" spans="1:17" ht="22.5" customHeight="1" x14ac:dyDescent="0.15">
      <c r="A38" s="414"/>
      <c r="B38" s="423"/>
      <c r="C38" s="428"/>
      <c r="D38" s="429"/>
      <c r="E38" s="429"/>
      <c r="F38" s="429"/>
      <c r="G38" s="429"/>
      <c r="H38" s="631"/>
      <c r="I38" s="631"/>
      <c r="J38" s="632"/>
      <c r="K38" s="430"/>
      <c r="L38" s="429"/>
      <c r="M38" s="430"/>
      <c r="N38" s="363" t="s">
        <v>924</v>
      </c>
      <c r="O38" s="465" t="s">
        <v>925</v>
      </c>
      <c r="P38" s="471">
        <v>5749000</v>
      </c>
      <c r="Q38" s="219">
        <v>0</v>
      </c>
    </row>
    <row r="39" spans="1:17" ht="22.5" customHeight="1" x14ac:dyDescent="0.15">
      <c r="A39" s="414"/>
      <c r="B39" s="423"/>
      <c r="C39" s="428"/>
      <c r="D39" s="429"/>
      <c r="E39" s="429"/>
      <c r="F39" s="429"/>
      <c r="G39" s="429"/>
      <c r="H39" s="631"/>
      <c r="I39" s="631"/>
      <c r="J39" s="632"/>
      <c r="K39" s="430"/>
      <c r="L39" s="429"/>
      <c r="M39" s="430"/>
      <c r="N39" s="363" t="s">
        <v>272</v>
      </c>
      <c r="O39" s="364"/>
      <c r="P39" s="438">
        <v>43781000</v>
      </c>
      <c r="Q39" s="219">
        <v>511000</v>
      </c>
    </row>
    <row r="40" spans="1:17" ht="22.5" customHeight="1" x14ac:dyDescent="0.15">
      <c r="A40" s="414"/>
      <c r="B40" s="423"/>
      <c r="C40" s="428"/>
      <c r="D40" s="429"/>
      <c r="E40" s="429"/>
      <c r="F40" s="429"/>
      <c r="G40" s="429"/>
      <c r="H40" s="631"/>
      <c r="I40" s="631"/>
      <c r="J40" s="632"/>
      <c r="K40" s="430"/>
      <c r="L40" s="429"/>
      <c r="M40" s="430"/>
      <c r="N40" s="363" t="s">
        <v>926</v>
      </c>
      <c r="O40" s="465" t="s">
        <v>927</v>
      </c>
      <c r="P40" s="471">
        <v>41735000</v>
      </c>
      <c r="Q40" s="214">
        <v>11348000</v>
      </c>
    </row>
    <row r="41" spans="1:17" ht="22.5" customHeight="1" x14ac:dyDescent="0.15">
      <c r="A41" s="414"/>
      <c r="B41" s="423"/>
      <c r="C41" s="428"/>
      <c r="D41" s="429"/>
      <c r="E41" s="429"/>
      <c r="F41" s="429"/>
      <c r="G41" s="429"/>
      <c r="H41" s="631"/>
      <c r="I41" s="631"/>
      <c r="J41" s="632"/>
      <c r="K41" s="430"/>
      <c r="L41" s="429"/>
      <c r="M41" s="430"/>
      <c r="N41" s="363" t="s">
        <v>928</v>
      </c>
      <c r="O41" s="465" t="s">
        <v>929</v>
      </c>
      <c r="P41" s="471">
        <v>2046000</v>
      </c>
      <c r="Q41" s="219">
        <v>11348000</v>
      </c>
    </row>
    <row r="42" spans="1:17" ht="22.5" customHeight="1" x14ac:dyDescent="0.15">
      <c r="A42" s="414"/>
      <c r="B42" s="423"/>
      <c r="C42" s="428"/>
      <c r="D42" s="429"/>
      <c r="E42" s="429"/>
      <c r="F42" s="429"/>
      <c r="G42" s="429"/>
      <c r="H42" s="631"/>
      <c r="I42" s="631"/>
      <c r="J42" s="632"/>
      <c r="K42" s="430"/>
      <c r="L42" s="429"/>
      <c r="M42" s="430"/>
      <c r="N42" s="363" t="s">
        <v>297</v>
      </c>
      <c r="O42" s="364"/>
      <c r="P42" s="438">
        <v>3465000</v>
      </c>
      <c r="Q42" s="307">
        <v>14700000</v>
      </c>
    </row>
    <row r="43" spans="1:17" ht="22.5" customHeight="1" x14ac:dyDescent="0.15">
      <c r="A43" s="414"/>
      <c r="B43" s="423"/>
      <c r="C43" s="428"/>
      <c r="D43" s="429"/>
      <c r="E43" s="429"/>
      <c r="F43" s="429"/>
      <c r="G43" s="429"/>
      <c r="H43" s="631"/>
      <c r="I43" s="631"/>
      <c r="J43" s="632"/>
      <c r="K43" s="430"/>
      <c r="L43" s="429"/>
      <c r="M43" s="430"/>
      <c r="N43" s="363" t="s">
        <v>930</v>
      </c>
      <c r="O43" s="465" t="s">
        <v>931</v>
      </c>
      <c r="P43" s="471">
        <v>2765000</v>
      </c>
      <c r="Q43" s="307">
        <v>1112300</v>
      </c>
    </row>
    <row r="44" spans="1:17" ht="22.5" customHeight="1" x14ac:dyDescent="0.15">
      <c r="A44" s="414"/>
      <c r="B44" s="423"/>
      <c r="C44" s="428"/>
      <c r="D44" s="429"/>
      <c r="E44" s="429"/>
      <c r="F44" s="429"/>
      <c r="G44" s="429"/>
      <c r="H44" s="631"/>
      <c r="I44" s="631"/>
      <c r="J44" s="632"/>
      <c r="K44" s="430"/>
      <c r="L44" s="429"/>
      <c r="M44" s="430"/>
      <c r="N44" s="363" t="s">
        <v>932</v>
      </c>
      <c r="O44" s="495" t="s">
        <v>788</v>
      </c>
      <c r="P44" s="471">
        <v>700000</v>
      </c>
      <c r="Q44" s="214">
        <v>7614600</v>
      </c>
    </row>
    <row r="45" spans="1:17" ht="22.5" customHeight="1" x14ac:dyDescent="0.15">
      <c r="A45" s="414"/>
      <c r="B45" s="423"/>
      <c r="C45" s="428"/>
      <c r="D45" s="429"/>
      <c r="E45" s="429"/>
      <c r="F45" s="429"/>
      <c r="G45" s="429"/>
      <c r="H45" s="631"/>
      <c r="I45" s="631"/>
      <c r="J45" s="632"/>
      <c r="K45" s="430"/>
      <c r="L45" s="429"/>
      <c r="M45" s="430"/>
      <c r="N45" s="363" t="s">
        <v>298</v>
      </c>
      <c r="O45" s="478"/>
      <c r="P45" s="438">
        <v>4356000</v>
      </c>
      <c r="Q45" s="307">
        <v>6821000</v>
      </c>
    </row>
    <row r="46" spans="1:17" ht="22.5" customHeight="1" x14ac:dyDescent="0.15">
      <c r="A46" s="414"/>
      <c r="B46" s="423"/>
      <c r="C46" s="428"/>
      <c r="D46" s="429"/>
      <c r="E46" s="429"/>
      <c r="F46" s="429"/>
      <c r="G46" s="429"/>
      <c r="H46" s="631"/>
      <c r="I46" s="631"/>
      <c r="J46" s="632"/>
      <c r="K46" s="430"/>
      <c r="L46" s="429"/>
      <c r="M46" s="430"/>
      <c r="N46" s="363" t="s">
        <v>933</v>
      </c>
      <c r="O46" s="499" t="s">
        <v>934</v>
      </c>
      <c r="P46" s="497">
        <v>3456000</v>
      </c>
      <c r="Q46" s="307">
        <v>793600</v>
      </c>
    </row>
    <row r="47" spans="1:17" ht="22.5" customHeight="1" x14ac:dyDescent="0.15">
      <c r="A47" s="414"/>
      <c r="B47" s="423"/>
      <c r="C47" s="428"/>
      <c r="D47" s="429"/>
      <c r="E47" s="429"/>
      <c r="F47" s="429"/>
      <c r="G47" s="429"/>
      <c r="H47" s="631"/>
      <c r="I47" s="631"/>
      <c r="J47" s="632"/>
      <c r="K47" s="430"/>
      <c r="L47" s="429"/>
      <c r="M47" s="430"/>
      <c r="N47" s="363" t="s">
        <v>935</v>
      </c>
      <c r="O47" s="496" t="s">
        <v>936</v>
      </c>
      <c r="P47" s="497">
        <v>900000</v>
      </c>
      <c r="Q47" s="189"/>
    </row>
    <row r="48" spans="1:17" ht="22.5" customHeight="1" x14ac:dyDescent="0.15">
      <c r="A48" s="414"/>
      <c r="B48" s="423"/>
      <c r="C48" s="428"/>
      <c r="D48" s="429"/>
      <c r="E48" s="429"/>
      <c r="F48" s="429"/>
      <c r="G48" s="429"/>
      <c r="H48" s="631"/>
      <c r="I48" s="631"/>
      <c r="J48" s="632"/>
      <c r="K48" s="430"/>
      <c r="L48" s="429"/>
      <c r="M48" s="430"/>
      <c r="N48" s="363" t="s">
        <v>299</v>
      </c>
      <c r="O48" s="364"/>
      <c r="P48" s="438">
        <v>11964000</v>
      </c>
      <c r="Q48" s="214">
        <v>250020000</v>
      </c>
    </row>
    <row r="49" spans="1:17" ht="22.5" customHeight="1" x14ac:dyDescent="0.15">
      <c r="A49" s="414"/>
      <c r="B49" s="423"/>
      <c r="C49" s="428"/>
      <c r="D49" s="429"/>
      <c r="E49" s="429"/>
      <c r="F49" s="429"/>
      <c r="G49" s="429"/>
      <c r="H49" s="631"/>
      <c r="I49" s="631"/>
      <c r="J49" s="632"/>
      <c r="K49" s="430"/>
      <c r="L49" s="429"/>
      <c r="M49" s="430"/>
      <c r="N49" s="363" t="s">
        <v>937</v>
      </c>
      <c r="O49" s="495" t="s">
        <v>938</v>
      </c>
      <c r="P49" s="471">
        <v>11405000</v>
      </c>
      <c r="Q49" s="219">
        <v>81000000</v>
      </c>
    </row>
    <row r="50" spans="1:17" ht="22.5" customHeight="1" x14ac:dyDescent="0.15">
      <c r="A50" s="414"/>
      <c r="B50" s="423"/>
      <c r="C50" s="428"/>
      <c r="D50" s="429"/>
      <c r="E50" s="429"/>
      <c r="F50" s="429"/>
      <c r="G50" s="429"/>
      <c r="H50" s="631"/>
      <c r="I50" s="631"/>
      <c r="J50" s="632"/>
      <c r="K50" s="430"/>
      <c r="L50" s="429"/>
      <c r="M50" s="430"/>
      <c r="N50" s="363" t="s">
        <v>939</v>
      </c>
      <c r="O50" s="495" t="s">
        <v>940</v>
      </c>
      <c r="P50" s="471">
        <v>559000</v>
      </c>
      <c r="Q50" s="219">
        <v>97200000</v>
      </c>
    </row>
    <row r="51" spans="1:17" ht="22.5" customHeight="1" x14ac:dyDescent="0.15">
      <c r="A51" s="414"/>
      <c r="B51" s="423"/>
      <c r="C51" s="428"/>
      <c r="D51" s="429"/>
      <c r="E51" s="429"/>
      <c r="F51" s="429"/>
      <c r="G51" s="429"/>
      <c r="H51" s="631"/>
      <c r="I51" s="631"/>
      <c r="J51" s="632"/>
      <c r="K51" s="430"/>
      <c r="L51" s="429"/>
      <c r="M51" s="430"/>
      <c r="N51" s="363" t="s">
        <v>300</v>
      </c>
      <c r="O51" s="364"/>
      <c r="P51" s="438">
        <v>17107000</v>
      </c>
      <c r="Q51" s="219">
        <v>68040000</v>
      </c>
    </row>
    <row r="52" spans="1:17" ht="22.5" customHeight="1" x14ac:dyDescent="0.15">
      <c r="A52" s="414"/>
      <c r="B52" s="423"/>
      <c r="C52" s="428"/>
      <c r="D52" s="429"/>
      <c r="E52" s="429"/>
      <c r="F52" s="429"/>
      <c r="G52" s="429"/>
      <c r="H52" s="631"/>
      <c r="I52" s="631"/>
      <c r="J52" s="632"/>
      <c r="K52" s="430"/>
      <c r="L52" s="429"/>
      <c r="M52" s="430"/>
      <c r="N52" s="363" t="s">
        <v>941</v>
      </c>
      <c r="O52" s="465" t="s">
        <v>942</v>
      </c>
      <c r="P52" s="471">
        <v>17107000</v>
      </c>
      <c r="Q52" s="219">
        <v>3780000</v>
      </c>
    </row>
    <row r="53" spans="1:17" ht="22.5" customHeight="1" x14ac:dyDescent="0.15">
      <c r="A53" s="414"/>
      <c r="B53" s="423"/>
      <c r="C53" s="428"/>
      <c r="D53" s="429"/>
      <c r="E53" s="429"/>
      <c r="F53" s="429"/>
      <c r="G53" s="429"/>
      <c r="H53" s="631"/>
      <c r="I53" s="631"/>
      <c r="J53" s="632"/>
      <c r="K53" s="430"/>
      <c r="L53" s="429"/>
      <c r="M53" s="430"/>
      <c r="N53" s="363" t="s">
        <v>633</v>
      </c>
      <c r="O53" s="465" t="s">
        <v>502</v>
      </c>
      <c r="P53" s="489">
        <v>2825000</v>
      </c>
      <c r="Q53" s="214">
        <v>41040000</v>
      </c>
    </row>
    <row r="54" spans="1:17" ht="22.5" customHeight="1" x14ac:dyDescent="0.15">
      <c r="A54" s="414"/>
      <c r="B54" s="423"/>
      <c r="C54" s="428"/>
      <c r="D54" s="429"/>
      <c r="E54" s="429"/>
      <c r="F54" s="429"/>
      <c r="G54" s="429"/>
      <c r="H54" s="631"/>
      <c r="I54" s="631"/>
      <c r="J54" s="632"/>
      <c r="K54" s="430"/>
      <c r="L54" s="429"/>
      <c r="M54" s="430"/>
      <c r="N54" s="363" t="s">
        <v>634</v>
      </c>
      <c r="O54" s="498" t="s">
        <v>943</v>
      </c>
      <c r="P54" s="471">
        <v>2640000</v>
      </c>
      <c r="Q54" s="219">
        <v>19440000</v>
      </c>
    </row>
    <row r="55" spans="1:17" ht="22.5" customHeight="1" x14ac:dyDescent="0.15">
      <c r="A55" s="414"/>
      <c r="B55" s="423"/>
      <c r="C55" s="428"/>
      <c r="D55" s="429"/>
      <c r="E55" s="429"/>
      <c r="F55" s="429"/>
      <c r="G55" s="429"/>
      <c r="H55" s="631"/>
      <c r="I55" s="631"/>
      <c r="J55" s="632"/>
      <c r="K55" s="430"/>
      <c r="L55" s="429"/>
      <c r="M55" s="430"/>
      <c r="N55" s="363" t="s">
        <v>944</v>
      </c>
      <c r="O55" s="498" t="s">
        <v>945</v>
      </c>
      <c r="P55" s="471">
        <v>185000</v>
      </c>
      <c r="Q55" s="219">
        <v>21600000</v>
      </c>
    </row>
    <row r="56" spans="1:17" ht="22.5" customHeight="1" x14ac:dyDescent="0.15">
      <c r="A56" s="414"/>
      <c r="B56" s="423"/>
      <c r="C56" s="428"/>
      <c r="D56" s="429"/>
      <c r="E56" s="429"/>
      <c r="F56" s="429"/>
      <c r="G56" s="429"/>
      <c r="H56" s="631"/>
      <c r="I56" s="631"/>
      <c r="J56" s="632"/>
      <c r="K56" s="430"/>
      <c r="L56" s="429"/>
      <c r="M56" s="430"/>
      <c r="N56" s="363" t="s">
        <v>635</v>
      </c>
      <c r="O56" s="465" t="s">
        <v>502</v>
      </c>
      <c r="P56" s="489">
        <v>3960000</v>
      </c>
      <c r="Q56" s="217">
        <v>36000000</v>
      </c>
    </row>
    <row r="57" spans="1:17" ht="22.5" customHeight="1" x14ac:dyDescent="0.15">
      <c r="A57" s="414"/>
      <c r="B57" s="423"/>
      <c r="C57" s="428"/>
      <c r="D57" s="429"/>
      <c r="E57" s="429"/>
      <c r="F57" s="429"/>
      <c r="G57" s="429"/>
      <c r="H57" s="631"/>
      <c r="I57" s="631"/>
      <c r="J57" s="632"/>
      <c r="K57" s="430"/>
      <c r="L57" s="429"/>
      <c r="M57" s="430"/>
      <c r="N57" s="363" t="s">
        <v>636</v>
      </c>
      <c r="O57" s="465" t="s">
        <v>789</v>
      </c>
      <c r="P57" s="471">
        <v>3960000</v>
      </c>
      <c r="Q57" s="217">
        <v>2400000</v>
      </c>
    </row>
    <row r="58" spans="1:17" ht="22.5" customHeight="1" x14ac:dyDescent="0.15">
      <c r="A58" s="414"/>
      <c r="B58" s="423"/>
      <c r="C58" s="428"/>
      <c r="D58" s="429"/>
      <c r="E58" s="429"/>
      <c r="F58" s="429"/>
      <c r="G58" s="429"/>
      <c r="H58" s="631"/>
      <c r="I58" s="631"/>
      <c r="J58" s="632"/>
      <c r="K58" s="430"/>
      <c r="L58" s="429"/>
      <c r="M58" s="430"/>
      <c r="N58" s="363" t="s">
        <v>637</v>
      </c>
      <c r="O58" s="465" t="s">
        <v>502</v>
      </c>
      <c r="P58" s="489">
        <v>800000</v>
      </c>
      <c r="Q58" s="301">
        <v>14400000</v>
      </c>
    </row>
    <row r="59" spans="1:17" ht="22.5" customHeight="1" x14ac:dyDescent="0.15">
      <c r="A59" s="414"/>
      <c r="B59" s="423"/>
      <c r="C59" s="428"/>
      <c r="D59" s="429"/>
      <c r="E59" s="429"/>
      <c r="F59" s="429"/>
      <c r="G59" s="429"/>
      <c r="H59" s="631"/>
      <c r="I59" s="631"/>
      <c r="J59" s="632"/>
      <c r="K59" s="430"/>
      <c r="L59" s="429"/>
      <c r="M59" s="430"/>
      <c r="N59" s="363" t="s">
        <v>638</v>
      </c>
      <c r="O59" s="465" t="s">
        <v>946</v>
      </c>
      <c r="P59" s="471">
        <v>800000</v>
      </c>
      <c r="Q59" s="215">
        <v>14400000</v>
      </c>
    </row>
    <row r="60" spans="1:17" ht="22.5" customHeight="1" x14ac:dyDescent="0.15">
      <c r="A60" s="414"/>
      <c r="B60" s="423"/>
      <c r="C60" s="428"/>
      <c r="D60" s="429"/>
      <c r="E60" s="429"/>
      <c r="F60" s="429"/>
      <c r="G60" s="429"/>
      <c r="H60" s="631"/>
      <c r="I60" s="631"/>
      <c r="J60" s="632"/>
      <c r="K60" s="430"/>
      <c r="L60" s="429"/>
      <c r="M60" s="430"/>
      <c r="N60" s="363" t="s">
        <v>639</v>
      </c>
      <c r="O60" s="465" t="s">
        <v>502</v>
      </c>
      <c r="P60" s="489">
        <v>640000</v>
      </c>
      <c r="Q60" s="189"/>
    </row>
    <row r="61" spans="1:17" ht="22.5" customHeight="1" x14ac:dyDescent="0.15">
      <c r="A61" s="414"/>
      <c r="B61" s="423"/>
      <c r="C61" s="428"/>
      <c r="D61" s="429"/>
      <c r="E61" s="429"/>
      <c r="F61" s="429"/>
      <c r="G61" s="429"/>
      <c r="H61" s="631"/>
      <c r="I61" s="631"/>
      <c r="J61" s="632"/>
      <c r="K61" s="430"/>
      <c r="L61" s="429"/>
      <c r="M61" s="430"/>
      <c r="N61" s="363" t="s">
        <v>640</v>
      </c>
      <c r="O61" s="465" t="s">
        <v>947</v>
      </c>
      <c r="P61" s="471">
        <v>640000</v>
      </c>
      <c r="Q61" s="78">
        <v>4800000</v>
      </c>
    </row>
    <row r="62" spans="1:17" ht="22.5" customHeight="1" x14ac:dyDescent="0.15">
      <c r="A62" s="414"/>
      <c r="B62" s="423"/>
      <c r="C62" s="428"/>
      <c r="D62" s="429"/>
      <c r="E62" s="429"/>
      <c r="F62" s="429"/>
      <c r="G62" s="429"/>
      <c r="H62" s="631"/>
      <c r="I62" s="631"/>
      <c r="J62" s="632"/>
      <c r="K62" s="429"/>
      <c r="L62" s="426"/>
      <c r="M62" s="427"/>
      <c r="N62" s="363" t="s">
        <v>948</v>
      </c>
      <c r="O62" s="364"/>
      <c r="P62" s="438">
        <v>15825000</v>
      </c>
      <c r="Q62" s="189"/>
    </row>
    <row r="63" spans="1:17" ht="22.5" customHeight="1" x14ac:dyDescent="0.15">
      <c r="A63" s="414"/>
      <c r="B63" s="423"/>
      <c r="C63" s="428"/>
      <c r="D63" s="429"/>
      <c r="E63" s="429"/>
      <c r="F63" s="429"/>
      <c r="G63" s="429"/>
      <c r="H63" s="631"/>
      <c r="I63" s="631"/>
      <c r="J63" s="632"/>
      <c r="K63" s="430"/>
      <c r="L63" s="429"/>
      <c r="M63" s="430"/>
      <c r="N63" s="363" t="s">
        <v>949</v>
      </c>
      <c r="O63" s="465" t="s">
        <v>950</v>
      </c>
      <c r="P63" s="471">
        <v>14711000</v>
      </c>
      <c r="Q63" s="214">
        <v>763380000</v>
      </c>
    </row>
    <row r="64" spans="1:17" ht="22.5" customHeight="1" x14ac:dyDescent="0.15">
      <c r="A64" s="414"/>
      <c r="B64" s="423"/>
      <c r="C64" s="428"/>
      <c r="D64" s="429"/>
      <c r="E64" s="429"/>
      <c r="F64" s="429"/>
      <c r="G64" s="429"/>
      <c r="H64" s="631"/>
      <c r="I64" s="631"/>
      <c r="J64" s="632"/>
      <c r="K64" s="430"/>
      <c r="L64" s="429"/>
      <c r="M64" s="430"/>
      <c r="N64" s="363" t="s">
        <v>951</v>
      </c>
      <c r="O64" s="465" t="s">
        <v>952</v>
      </c>
      <c r="P64" s="471">
        <v>1114000</v>
      </c>
      <c r="Q64" s="219">
        <v>63655000</v>
      </c>
    </row>
    <row r="65" spans="1:17" ht="22.5" customHeight="1" x14ac:dyDescent="0.15">
      <c r="A65" s="414"/>
      <c r="B65" s="423"/>
      <c r="C65" s="428"/>
      <c r="D65" s="429"/>
      <c r="E65" s="429"/>
      <c r="F65" s="429"/>
      <c r="G65" s="429"/>
      <c r="H65" s="631"/>
      <c r="I65" s="631"/>
      <c r="J65" s="632"/>
      <c r="K65" s="430"/>
      <c r="L65" s="429"/>
      <c r="M65" s="430"/>
      <c r="N65" s="363" t="s">
        <v>953</v>
      </c>
      <c r="O65" s="364"/>
      <c r="P65" s="438">
        <v>8482000</v>
      </c>
      <c r="Q65" s="219">
        <v>699725000</v>
      </c>
    </row>
    <row r="66" spans="1:17" ht="22.5" customHeight="1" x14ac:dyDescent="0.15">
      <c r="A66" s="414"/>
      <c r="B66" s="423"/>
      <c r="C66" s="428"/>
      <c r="D66" s="429"/>
      <c r="E66" s="429"/>
      <c r="F66" s="429"/>
      <c r="G66" s="429"/>
      <c r="H66" s="631"/>
      <c r="I66" s="631"/>
      <c r="J66" s="632"/>
      <c r="K66" s="430"/>
      <c r="L66" s="429"/>
      <c r="M66" s="430"/>
      <c r="N66" s="363" t="s">
        <v>954</v>
      </c>
      <c r="O66" s="465" t="s">
        <v>955</v>
      </c>
      <c r="P66" s="471">
        <v>8085000</v>
      </c>
      <c r="Q66" s="189"/>
    </row>
    <row r="67" spans="1:17" ht="22.5" customHeight="1" x14ac:dyDescent="0.15">
      <c r="A67" s="414"/>
      <c r="B67" s="423"/>
      <c r="C67" s="428"/>
      <c r="D67" s="429"/>
      <c r="E67" s="429"/>
      <c r="F67" s="429"/>
      <c r="G67" s="429"/>
      <c r="H67" s="631"/>
      <c r="I67" s="631"/>
      <c r="J67" s="632"/>
      <c r="K67" s="430"/>
      <c r="L67" s="429"/>
      <c r="M67" s="430"/>
      <c r="N67" s="363" t="s">
        <v>956</v>
      </c>
      <c r="O67" s="465" t="s">
        <v>957</v>
      </c>
      <c r="P67" s="471">
        <v>397000</v>
      </c>
      <c r="Q67" s="214">
        <v>387217000</v>
      </c>
    </row>
    <row r="68" spans="1:17" ht="22.5" customHeight="1" x14ac:dyDescent="0.15">
      <c r="A68" s="414"/>
      <c r="B68" s="423"/>
      <c r="C68" s="424" t="s">
        <v>958</v>
      </c>
      <c r="D68" s="417">
        <v>0</v>
      </c>
      <c r="E68" s="417">
        <v>427273</v>
      </c>
      <c r="F68" s="417">
        <v>0</v>
      </c>
      <c r="G68" s="417">
        <v>427273</v>
      </c>
      <c r="H68" s="622">
        <v>0</v>
      </c>
      <c r="I68" s="622">
        <v>336790</v>
      </c>
      <c r="J68" s="624">
        <v>336790</v>
      </c>
      <c r="K68" s="419">
        <f>G68-J68</f>
        <v>90483</v>
      </c>
      <c r="L68" s="417">
        <v>291970</v>
      </c>
      <c r="M68" s="419">
        <v>135303</v>
      </c>
      <c r="N68" s="431"/>
      <c r="O68" s="432"/>
      <c r="P68" s="457"/>
      <c r="Q68" s="219">
        <v>31827000</v>
      </c>
    </row>
    <row r="69" spans="1:17" ht="22.5" customHeight="1" x14ac:dyDescent="0.15">
      <c r="A69" s="414"/>
      <c r="B69" s="423"/>
      <c r="C69" s="425"/>
      <c r="D69" s="426"/>
      <c r="E69" s="426"/>
      <c r="F69" s="426"/>
      <c r="G69" s="426"/>
      <c r="H69" s="628"/>
      <c r="I69" s="628"/>
      <c r="J69" s="629"/>
      <c r="K69" s="427"/>
      <c r="L69" s="426"/>
      <c r="M69" s="427"/>
      <c r="N69" s="363" t="s">
        <v>271</v>
      </c>
      <c r="O69" s="364"/>
      <c r="P69" s="438">
        <v>366973000</v>
      </c>
      <c r="Q69" s="219">
        <v>355390000</v>
      </c>
    </row>
    <row r="70" spans="1:17" ht="22.5" customHeight="1" x14ac:dyDescent="0.15">
      <c r="A70" s="414"/>
      <c r="B70" s="423"/>
      <c r="C70" s="428"/>
      <c r="D70" s="429"/>
      <c r="E70" s="429"/>
      <c r="F70" s="429"/>
      <c r="G70" s="429"/>
      <c r="H70" s="631"/>
      <c r="I70" s="631"/>
      <c r="J70" s="632"/>
      <c r="K70" s="430"/>
      <c r="L70" s="429"/>
      <c r="M70" s="430"/>
      <c r="N70" s="363" t="s">
        <v>959</v>
      </c>
      <c r="O70" s="465" t="s">
        <v>960</v>
      </c>
      <c r="P70" s="471">
        <v>35000000</v>
      </c>
      <c r="Q70" s="189"/>
    </row>
    <row r="71" spans="1:17" ht="22.5" customHeight="1" x14ac:dyDescent="0.15">
      <c r="A71" s="414"/>
      <c r="B71" s="423"/>
      <c r="C71" s="428"/>
      <c r="D71" s="429"/>
      <c r="E71" s="429"/>
      <c r="F71" s="429"/>
      <c r="G71" s="429"/>
      <c r="H71" s="631"/>
      <c r="I71" s="631"/>
      <c r="J71" s="632"/>
      <c r="K71" s="430"/>
      <c r="L71" s="429"/>
      <c r="M71" s="430"/>
      <c r="N71" s="363" t="s">
        <v>270</v>
      </c>
      <c r="O71" s="465" t="s">
        <v>961</v>
      </c>
      <c r="P71" s="471">
        <v>49500000</v>
      </c>
      <c r="Q71" s="214">
        <v>246202600</v>
      </c>
    </row>
    <row r="72" spans="1:17" ht="22.5" customHeight="1" x14ac:dyDescent="0.15">
      <c r="A72" s="414"/>
      <c r="B72" s="423"/>
      <c r="C72" s="428"/>
      <c r="D72" s="429"/>
      <c r="E72" s="429"/>
      <c r="F72" s="429"/>
      <c r="G72" s="429"/>
      <c r="H72" s="631"/>
      <c r="I72" s="631"/>
      <c r="J72" s="632"/>
      <c r="K72" s="430"/>
      <c r="L72" s="429"/>
      <c r="M72" s="430"/>
      <c r="N72" s="363" t="s">
        <v>269</v>
      </c>
      <c r="O72" s="465" t="s">
        <v>962</v>
      </c>
      <c r="P72" s="471">
        <v>174900000</v>
      </c>
      <c r="Q72" s="217">
        <v>22920000</v>
      </c>
    </row>
    <row r="73" spans="1:17" ht="22.5" customHeight="1" x14ac:dyDescent="0.15">
      <c r="A73" s="414"/>
      <c r="B73" s="423"/>
      <c r="C73" s="428"/>
      <c r="D73" s="429"/>
      <c r="E73" s="429"/>
      <c r="F73" s="429"/>
      <c r="G73" s="429"/>
      <c r="H73" s="631"/>
      <c r="I73" s="631"/>
      <c r="J73" s="632"/>
      <c r="K73" s="430"/>
      <c r="L73" s="429"/>
      <c r="M73" s="430"/>
      <c r="N73" s="363" t="s">
        <v>268</v>
      </c>
      <c r="O73" s="465" t="s">
        <v>963</v>
      </c>
      <c r="P73" s="471">
        <v>72720000</v>
      </c>
      <c r="Q73" s="219">
        <v>157688000</v>
      </c>
    </row>
    <row r="74" spans="1:17" ht="22.5" customHeight="1" x14ac:dyDescent="0.15">
      <c r="A74" s="414"/>
      <c r="B74" s="423"/>
      <c r="C74" s="428"/>
      <c r="D74" s="429"/>
      <c r="E74" s="429"/>
      <c r="F74" s="429"/>
      <c r="G74" s="429"/>
      <c r="H74" s="631"/>
      <c r="I74" s="631"/>
      <c r="J74" s="632"/>
      <c r="K74" s="430"/>
      <c r="L74" s="429"/>
      <c r="M74" s="430"/>
      <c r="N74" s="363" t="s">
        <v>964</v>
      </c>
      <c r="O74" s="465" t="s">
        <v>965</v>
      </c>
      <c r="P74" s="471">
        <v>2498000</v>
      </c>
      <c r="Q74" s="217">
        <v>5520000</v>
      </c>
    </row>
    <row r="75" spans="1:17" ht="22.5" customHeight="1" x14ac:dyDescent="0.15">
      <c r="A75" s="414"/>
      <c r="B75" s="423"/>
      <c r="C75" s="428"/>
      <c r="D75" s="429"/>
      <c r="E75" s="429"/>
      <c r="F75" s="429"/>
      <c r="G75" s="429"/>
      <c r="H75" s="631"/>
      <c r="I75" s="631"/>
      <c r="J75" s="632"/>
      <c r="K75" s="430"/>
      <c r="L75" s="429"/>
      <c r="M75" s="430"/>
      <c r="N75" s="363" t="s">
        <v>966</v>
      </c>
      <c r="O75" s="465" t="s">
        <v>967</v>
      </c>
      <c r="P75" s="471">
        <v>29970000</v>
      </c>
      <c r="Q75" s="217">
        <v>41074600</v>
      </c>
    </row>
    <row r="76" spans="1:17" ht="22.5" customHeight="1" x14ac:dyDescent="0.15">
      <c r="A76" s="414"/>
      <c r="B76" s="423"/>
      <c r="C76" s="428"/>
      <c r="D76" s="429"/>
      <c r="E76" s="429"/>
      <c r="F76" s="429"/>
      <c r="G76" s="429"/>
      <c r="H76" s="631"/>
      <c r="I76" s="631"/>
      <c r="J76" s="632"/>
      <c r="K76" s="430"/>
      <c r="L76" s="429"/>
      <c r="M76" s="430"/>
      <c r="N76" s="363" t="s">
        <v>968</v>
      </c>
      <c r="O76" s="465" t="s">
        <v>969</v>
      </c>
      <c r="P76" s="471">
        <v>2385000</v>
      </c>
      <c r="Q76" s="217">
        <v>19000000</v>
      </c>
    </row>
    <row r="77" spans="1:17" ht="22.5" customHeight="1" x14ac:dyDescent="0.15">
      <c r="A77" s="414"/>
      <c r="B77" s="423"/>
      <c r="C77" s="428"/>
      <c r="D77" s="429"/>
      <c r="E77" s="429"/>
      <c r="F77" s="429"/>
      <c r="G77" s="429"/>
      <c r="H77" s="631"/>
      <c r="I77" s="631"/>
      <c r="J77" s="632"/>
      <c r="K77" s="430"/>
      <c r="L77" s="429"/>
      <c r="M77" s="430"/>
      <c r="N77" s="363" t="s">
        <v>267</v>
      </c>
      <c r="O77" s="364"/>
      <c r="P77" s="438">
        <v>22800000</v>
      </c>
      <c r="Q77" s="189"/>
    </row>
    <row r="78" spans="1:17" ht="22.5" customHeight="1" x14ac:dyDescent="0.15">
      <c r="A78" s="414"/>
      <c r="B78" s="423"/>
      <c r="C78" s="428"/>
      <c r="D78" s="429"/>
      <c r="E78" s="429"/>
      <c r="F78" s="429"/>
      <c r="G78" s="429"/>
      <c r="H78" s="631"/>
      <c r="I78" s="631"/>
      <c r="J78" s="632"/>
      <c r="K78" s="430"/>
      <c r="L78" s="429"/>
      <c r="M78" s="430"/>
      <c r="N78" s="363" t="s">
        <v>301</v>
      </c>
      <c r="O78" s="465" t="s">
        <v>970</v>
      </c>
      <c r="P78" s="471">
        <v>5400000</v>
      </c>
      <c r="Q78" s="214">
        <v>86355000</v>
      </c>
    </row>
    <row r="79" spans="1:17" ht="22.5" customHeight="1" x14ac:dyDescent="0.15">
      <c r="A79" s="414"/>
      <c r="B79" s="423"/>
      <c r="C79" s="428"/>
      <c r="D79" s="429"/>
      <c r="E79" s="429"/>
      <c r="F79" s="429"/>
      <c r="G79" s="429"/>
      <c r="H79" s="631"/>
      <c r="I79" s="631"/>
      <c r="J79" s="632"/>
      <c r="K79" s="430"/>
      <c r="L79" s="429"/>
      <c r="M79" s="430"/>
      <c r="N79" s="363" t="s">
        <v>302</v>
      </c>
      <c r="O79" s="465" t="s">
        <v>971</v>
      </c>
      <c r="P79" s="471">
        <v>9600000</v>
      </c>
      <c r="Q79" s="219">
        <v>82600000</v>
      </c>
    </row>
    <row r="80" spans="1:17" ht="22.5" customHeight="1" x14ac:dyDescent="0.15">
      <c r="A80" s="414"/>
      <c r="B80" s="423"/>
      <c r="C80" s="428"/>
      <c r="D80" s="429"/>
      <c r="E80" s="429"/>
      <c r="F80" s="429"/>
      <c r="G80" s="429"/>
      <c r="H80" s="631"/>
      <c r="I80" s="631"/>
      <c r="J80" s="632"/>
      <c r="K80" s="430"/>
      <c r="L80" s="429"/>
      <c r="M80" s="430"/>
      <c r="N80" s="363" t="s">
        <v>972</v>
      </c>
      <c r="O80" s="465" t="s">
        <v>973</v>
      </c>
      <c r="P80" s="471">
        <v>1800000</v>
      </c>
      <c r="Q80" s="219">
        <v>3755000</v>
      </c>
    </row>
    <row r="81" spans="1:17" ht="22.5" customHeight="1" x14ac:dyDescent="0.15">
      <c r="A81" s="414"/>
      <c r="B81" s="423"/>
      <c r="C81" s="428"/>
      <c r="D81" s="429"/>
      <c r="E81" s="429"/>
      <c r="F81" s="429"/>
      <c r="G81" s="429"/>
      <c r="H81" s="631"/>
      <c r="I81" s="631"/>
      <c r="J81" s="632"/>
      <c r="K81" s="430"/>
      <c r="L81" s="429"/>
      <c r="M81" s="430"/>
      <c r="N81" s="363" t="s">
        <v>974</v>
      </c>
      <c r="O81" s="465" t="s">
        <v>975</v>
      </c>
      <c r="P81" s="471">
        <v>6000000</v>
      </c>
      <c r="Q81" s="214">
        <v>26949000</v>
      </c>
    </row>
    <row r="82" spans="1:17" ht="22.5" customHeight="1" x14ac:dyDescent="0.15">
      <c r="A82" s="414"/>
      <c r="B82" s="423"/>
      <c r="C82" s="428"/>
      <c r="D82" s="429"/>
      <c r="E82" s="429"/>
      <c r="F82" s="429"/>
      <c r="G82" s="429"/>
      <c r="H82" s="631"/>
      <c r="I82" s="631"/>
      <c r="J82" s="632"/>
      <c r="K82" s="430"/>
      <c r="L82" s="429"/>
      <c r="M82" s="430"/>
      <c r="N82" s="363" t="s">
        <v>266</v>
      </c>
      <c r="O82" s="364"/>
      <c r="P82" s="438">
        <v>31200000</v>
      </c>
      <c r="Q82" s="217">
        <v>25194000</v>
      </c>
    </row>
    <row r="83" spans="1:17" ht="22.5" customHeight="1" x14ac:dyDescent="0.15">
      <c r="A83" s="414"/>
      <c r="B83" s="423"/>
      <c r="C83" s="428"/>
      <c r="D83" s="429"/>
      <c r="E83" s="429"/>
      <c r="F83" s="429"/>
      <c r="G83" s="429"/>
      <c r="H83" s="631"/>
      <c r="I83" s="631"/>
      <c r="J83" s="632"/>
      <c r="K83" s="430"/>
      <c r="L83" s="429"/>
      <c r="M83" s="430"/>
      <c r="N83" s="363" t="s">
        <v>265</v>
      </c>
      <c r="O83" s="452" t="s">
        <v>976</v>
      </c>
      <c r="P83" s="450">
        <v>31200000</v>
      </c>
      <c r="Q83" s="217">
        <v>1755000</v>
      </c>
    </row>
    <row r="84" spans="1:17" ht="22.5" customHeight="1" x14ac:dyDescent="0.15">
      <c r="A84" s="414"/>
      <c r="B84" s="423"/>
      <c r="C84" s="428"/>
      <c r="D84" s="429"/>
      <c r="E84" s="429"/>
      <c r="F84" s="429"/>
      <c r="G84" s="429"/>
      <c r="H84" s="631"/>
      <c r="I84" s="631"/>
      <c r="J84" s="632"/>
      <c r="K84" s="430"/>
      <c r="L84" s="429"/>
      <c r="M84" s="430"/>
      <c r="N84" s="363" t="s">
        <v>641</v>
      </c>
      <c r="O84" s="398" t="s">
        <v>502</v>
      </c>
      <c r="P84" s="438">
        <v>6300000</v>
      </c>
      <c r="Q84" s="219">
        <v>5986000</v>
      </c>
    </row>
    <row r="85" spans="1:17" ht="22.5" customHeight="1" x14ac:dyDescent="0.15">
      <c r="A85" s="414"/>
      <c r="B85" s="423"/>
      <c r="C85" s="428"/>
      <c r="D85" s="429"/>
      <c r="E85" s="429"/>
      <c r="F85" s="429"/>
      <c r="G85" s="429"/>
      <c r="H85" s="631"/>
      <c r="I85" s="631"/>
      <c r="J85" s="632"/>
      <c r="K85" s="430"/>
      <c r="L85" s="429"/>
      <c r="M85" s="430"/>
      <c r="N85" s="363" t="s">
        <v>642</v>
      </c>
      <c r="O85" s="398" t="s">
        <v>977</v>
      </c>
      <c r="P85" s="464">
        <v>6300000</v>
      </c>
      <c r="Q85" s="214">
        <v>4143000</v>
      </c>
    </row>
    <row r="86" spans="1:17" ht="22.5" customHeight="1" x14ac:dyDescent="0.15">
      <c r="A86" s="414"/>
      <c r="B86" s="423"/>
      <c r="C86" s="424" t="s">
        <v>978</v>
      </c>
      <c r="D86" s="417">
        <v>0</v>
      </c>
      <c r="E86" s="417">
        <v>8000</v>
      </c>
      <c r="F86" s="417">
        <v>0</v>
      </c>
      <c r="G86" s="417">
        <v>8000</v>
      </c>
      <c r="H86" s="622">
        <v>0</v>
      </c>
      <c r="I86" s="622">
        <v>7500</v>
      </c>
      <c r="J86" s="624">
        <v>7500</v>
      </c>
      <c r="K86" s="419">
        <f>G86-J86</f>
        <v>500</v>
      </c>
      <c r="L86" s="417">
        <v>0</v>
      </c>
      <c r="M86" s="419">
        <v>8000</v>
      </c>
      <c r="N86" s="431"/>
      <c r="O86" s="432"/>
      <c r="P86" s="457"/>
      <c r="Q86" s="219">
        <v>1155000</v>
      </c>
    </row>
    <row r="87" spans="1:17" ht="22.5" customHeight="1" x14ac:dyDescent="0.15">
      <c r="A87" s="414"/>
      <c r="B87" s="423"/>
      <c r="C87" s="425"/>
      <c r="D87" s="426"/>
      <c r="E87" s="426"/>
      <c r="F87" s="426"/>
      <c r="G87" s="426"/>
      <c r="H87" s="628"/>
      <c r="I87" s="628"/>
      <c r="J87" s="629"/>
      <c r="K87" s="427"/>
      <c r="L87" s="426"/>
      <c r="M87" s="427"/>
      <c r="N87" s="363" t="s">
        <v>264</v>
      </c>
      <c r="O87" s="364"/>
      <c r="P87" s="438">
        <v>8000000</v>
      </c>
      <c r="Q87" s="214">
        <v>1530000</v>
      </c>
    </row>
    <row r="88" spans="1:17" ht="22.5" customHeight="1" x14ac:dyDescent="0.15">
      <c r="A88" s="414"/>
      <c r="B88" s="423"/>
      <c r="C88" s="428"/>
      <c r="D88" s="429"/>
      <c r="E88" s="429"/>
      <c r="F88" s="429"/>
      <c r="G88" s="429"/>
      <c r="H88" s="631"/>
      <c r="I88" s="631"/>
      <c r="J88" s="632"/>
      <c r="K88" s="430"/>
      <c r="L88" s="429"/>
      <c r="M88" s="430"/>
      <c r="N88" s="363" t="s">
        <v>303</v>
      </c>
      <c r="O88" s="364" t="s">
        <v>979</v>
      </c>
      <c r="P88" s="458">
        <v>6000000</v>
      </c>
      <c r="Q88" s="219">
        <v>1530000</v>
      </c>
    </row>
    <row r="89" spans="1:17" ht="22.5" customHeight="1" x14ac:dyDescent="0.15">
      <c r="A89" s="414"/>
      <c r="B89" s="423"/>
      <c r="C89" s="428"/>
      <c r="D89" s="429"/>
      <c r="E89" s="429"/>
      <c r="F89" s="429"/>
      <c r="G89" s="429"/>
      <c r="H89" s="631"/>
      <c r="I89" s="631"/>
      <c r="J89" s="632"/>
      <c r="K89" s="430"/>
      <c r="L89" s="429"/>
      <c r="M89" s="430"/>
      <c r="N89" s="363" t="s">
        <v>980</v>
      </c>
      <c r="O89" s="364" t="s">
        <v>981</v>
      </c>
      <c r="P89" s="458">
        <v>500000</v>
      </c>
      <c r="Q89" s="300">
        <v>0</v>
      </c>
    </row>
    <row r="90" spans="1:17" ht="22.5" customHeight="1" x14ac:dyDescent="0.15">
      <c r="A90" s="414"/>
      <c r="B90" s="423"/>
      <c r="C90" s="428"/>
      <c r="D90" s="429"/>
      <c r="E90" s="429"/>
      <c r="F90" s="429"/>
      <c r="G90" s="429"/>
      <c r="H90" s="631"/>
      <c r="I90" s="631"/>
      <c r="J90" s="632"/>
      <c r="K90" s="430"/>
      <c r="L90" s="429"/>
      <c r="M90" s="430"/>
      <c r="N90" s="363" t="s">
        <v>982</v>
      </c>
      <c r="O90" s="364" t="s">
        <v>981</v>
      </c>
      <c r="P90" s="458">
        <v>500000</v>
      </c>
      <c r="Q90" s="219">
        <v>0</v>
      </c>
    </row>
    <row r="91" spans="1:17" ht="22.5" customHeight="1" x14ac:dyDescent="0.15">
      <c r="A91" s="414"/>
      <c r="B91" s="423"/>
      <c r="C91" s="428"/>
      <c r="D91" s="429"/>
      <c r="E91" s="429"/>
      <c r="F91" s="429"/>
      <c r="G91" s="429"/>
      <c r="H91" s="631"/>
      <c r="I91" s="631"/>
      <c r="J91" s="632"/>
      <c r="K91" s="430"/>
      <c r="L91" s="429"/>
      <c r="M91" s="430"/>
      <c r="N91" s="363" t="s">
        <v>983</v>
      </c>
      <c r="O91" s="364" t="s">
        <v>981</v>
      </c>
      <c r="P91" s="458">
        <v>500000</v>
      </c>
      <c r="Q91" s="219">
        <v>0</v>
      </c>
    </row>
    <row r="92" spans="1:17" ht="22.5" customHeight="1" x14ac:dyDescent="0.15">
      <c r="A92" s="414"/>
      <c r="B92" s="423"/>
      <c r="C92" s="428"/>
      <c r="D92" s="429"/>
      <c r="E92" s="429"/>
      <c r="F92" s="429"/>
      <c r="G92" s="429"/>
      <c r="H92" s="631"/>
      <c r="I92" s="631"/>
      <c r="J92" s="632"/>
      <c r="K92" s="430"/>
      <c r="L92" s="429"/>
      <c r="M92" s="430"/>
      <c r="N92" s="363" t="s">
        <v>984</v>
      </c>
      <c r="O92" s="364" t="s">
        <v>981</v>
      </c>
      <c r="P92" s="458">
        <v>500000</v>
      </c>
      <c r="Q92" s="300">
        <v>0</v>
      </c>
    </row>
    <row r="93" spans="1:17" ht="22.5" customHeight="1" x14ac:dyDescent="0.15">
      <c r="A93" s="414"/>
      <c r="B93" s="423"/>
      <c r="C93" s="424" t="s">
        <v>985</v>
      </c>
      <c r="D93" s="417">
        <v>0</v>
      </c>
      <c r="E93" s="417">
        <v>0</v>
      </c>
      <c r="F93" s="417">
        <v>0</v>
      </c>
      <c r="G93" s="417">
        <v>0</v>
      </c>
      <c r="H93" s="622">
        <v>0</v>
      </c>
      <c r="I93" s="622">
        <v>2888</v>
      </c>
      <c r="J93" s="624">
        <v>2888</v>
      </c>
      <c r="K93" s="419">
        <f>G93-J93</f>
        <v>-2888</v>
      </c>
      <c r="L93" s="417">
        <v>0</v>
      </c>
      <c r="M93" s="419">
        <v>0</v>
      </c>
      <c r="N93" s="431"/>
      <c r="O93" s="432"/>
      <c r="P93" s="457"/>
      <c r="Q93" s="219">
        <v>0</v>
      </c>
    </row>
    <row r="94" spans="1:17" ht="22.5" customHeight="1" x14ac:dyDescent="0.15">
      <c r="A94" s="414"/>
      <c r="B94" s="423"/>
      <c r="C94" s="425"/>
      <c r="D94" s="426"/>
      <c r="E94" s="426"/>
      <c r="F94" s="426"/>
      <c r="G94" s="426"/>
      <c r="H94" s="628"/>
      <c r="I94" s="628"/>
      <c r="J94" s="629"/>
      <c r="K94" s="427"/>
      <c r="L94" s="426"/>
      <c r="M94" s="427"/>
      <c r="N94" s="363" t="s">
        <v>263</v>
      </c>
      <c r="O94" s="364"/>
      <c r="P94" s="438">
        <v>0</v>
      </c>
      <c r="Q94" s="300">
        <v>0</v>
      </c>
    </row>
    <row r="95" spans="1:17" ht="22.5" customHeight="1" x14ac:dyDescent="0.15">
      <c r="A95" s="414"/>
      <c r="B95" s="423"/>
      <c r="C95" s="424" t="s">
        <v>986</v>
      </c>
      <c r="D95" s="417">
        <v>0</v>
      </c>
      <c r="E95" s="417">
        <v>0</v>
      </c>
      <c r="F95" s="417">
        <v>0</v>
      </c>
      <c r="G95" s="417">
        <v>0</v>
      </c>
      <c r="H95" s="622">
        <v>0</v>
      </c>
      <c r="I95" s="622">
        <v>0</v>
      </c>
      <c r="J95" s="624">
        <v>0</v>
      </c>
      <c r="K95" s="419">
        <f>G95-J95</f>
        <v>0</v>
      </c>
      <c r="L95" s="417">
        <v>61598</v>
      </c>
      <c r="M95" s="419">
        <v>-61598</v>
      </c>
      <c r="N95" s="431"/>
      <c r="O95" s="432"/>
      <c r="P95" s="457"/>
      <c r="Q95" s="189"/>
    </row>
    <row r="96" spans="1:17" ht="22.5" customHeight="1" x14ac:dyDescent="0.15">
      <c r="A96" s="414"/>
      <c r="B96" s="423"/>
      <c r="C96" s="425"/>
      <c r="D96" s="426"/>
      <c r="E96" s="426"/>
      <c r="F96" s="426"/>
      <c r="G96" s="426"/>
      <c r="H96" s="628"/>
      <c r="I96" s="628"/>
      <c r="J96" s="629"/>
      <c r="K96" s="427"/>
      <c r="L96" s="426"/>
      <c r="M96" s="427"/>
      <c r="N96" s="363" t="s">
        <v>262</v>
      </c>
      <c r="O96" s="364"/>
      <c r="P96" s="438">
        <v>0</v>
      </c>
      <c r="Q96" s="214">
        <v>122123000</v>
      </c>
    </row>
    <row r="97" spans="1:17" ht="22.5" customHeight="1" x14ac:dyDescent="0.15">
      <c r="A97" s="414"/>
      <c r="B97" s="423"/>
      <c r="C97" s="424" t="s">
        <v>987</v>
      </c>
      <c r="D97" s="417">
        <v>0</v>
      </c>
      <c r="E97" s="417">
        <v>0</v>
      </c>
      <c r="F97" s="417">
        <v>0</v>
      </c>
      <c r="G97" s="417">
        <v>0</v>
      </c>
      <c r="H97" s="622">
        <v>0</v>
      </c>
      <c r="I97" s="622">
        <v>0</v>
      </c>
      <c r="J97" s="624">
        <v>0</v>
      </c>
      <c r="K97" s="419">
        <f>G97-J97</f>
        <v>0</v>
      </c>
      <c r="L97" s="417">
        <v>61598</v>
      </c>
      <c r="M97" s="419">
        <v>-61598</v>
      </c>
      <c r="N97" s="431"/>
      <c r="O97" s="432"/>
      <c r="P97" s="457"/>
      <c r="Q97" s="219">
        <v>0</v>
      </c>
    </row>
    <row r="98" spans="1:17" ht="22.5" customHeight="1" x14ac:dyDescent="0.15">
      <c r="A98" s="414"/>
      <c r="B98" s="423"/>
      <c r="C98" s="425"/>
      <c r="D98" s="426"/>
      <c r="E98" s="426"/>
      <c r="F98" s="426"/>
      <c r="G98" s="426"/>
      <c r="H98" s="628"/>
      <c r="I98" s="628"/>
      <c r="J98" s="629"/>
      <c r="K98" s="427"/>
      <c r="L98" s="426"/>
      <c r="M98" s="427"/>
      <c r="N98" s="363" t="s">
        <v>262</v>
      </c>
      <c r="O98" s="364"/>
      <c r="P98" s="438">
        <v>0</v>
      </c>
      <c r="Q98" s="219">
        <v>0</v>
      </c>
    </row>
    <row r="99" spans="1:17" ht="22.5" customHeight="1" x14ac:dyDescent="0.15">
      <c r="A99" s="414"/>
      <c r="B99" s="415" t="s">
        <v>988</v>
      </c>
      <c r="C99" s="435"/>
      <c r="D99" s="417">
        <f>D100+D105+D109+D117+D142+D150+D153+D157</f>
        <v>0</v>
      </c>
      <c r="E99" s="417">
        <f>E100+E105+E109+E117+E142+E150+E153+E157</f>
        <v>1826894</v>
      </c>
      <c r="F99" s="417">
        <f>F100+F105+F109+F117+F142+F150+F153+F157</f>
        <v>0</v>
      </c>
      <c r="G99" s="417">
        <f>G100+G105+G109+G117+G142+G150+G153+G157</f>
        <v>1826894</v>
      </c>
      <c r="H99" s="622">
        <v>0</v>
      </c>
      <c r="I99" s="622">
        <v>1797393</v>
      </c>
      <c r="J99" s="624">
        <v>1797393</v>
      </c>
      <c r="K99" s="419">
        <f>G99-J99</f>
        <v>29501</v>
      </c>
      <c r="L99" s="417">
        <v>1645489</v>
      </c>
      <c r="M99" s="417">
        <v>181405</v>
      </c>
      <c r="N99" s="431"/>
      <c r="O99" s="432"/>
      <c r="P99" s="457"/>
      <c r="Q99" s="219">
        <v>0</v>
      </c>
    </row>
    <row r="100" spans="1:17" ht="22.5" customHeight="1" x14ac:dyDescent="0.15">
      <c r="A100" s="414"/>
      <c r="B100" s="423"/>
      <c r="C100" s="424" t="s">
        <v>989</v>
      </c>
      <c r="D100" s="417">
        <v>0</v>
      </c>
      <c r="E100" s="417">
        <v>712862</v>
      </c>
      <c r="F100" s="417">
        <v>0</v>
      </c>
      <c r="G100" s="418">
        <v>712862</v>
      </c>
      <c r="H100" s="622">
        <v>0</v>
      </c>
      <c r="I100" s="622">
        <v>726269</v>
      </c>
      <c r="J100" s="624">
        <v>726269</v>
      </c>
      <c r="K100" s="419">
        <f>G100-J100</f>
        <v>-13407</v>
      </c>
      <c r="L100" s="417">
        <v>705684</v>
      </c>
      <c r="M100" s="418">
        <v>7178</v>
      </c>
      <c r="N100" s="431"/>
      <c r="O100" s="432"/>
      <c r="P100" s="457"/>
      <c r="Q100" s="189"/>
    </row>
    <row r="101" spans="1:17" ht="22.5" customHeight="1" x14ac:dyDescent="0.15">
      <c r="A101" s="414"/>
      <c r="B101" s="423"/>
      <c r="C101" s="425"/>
      <c r="D101" s="426"/>
      <c r="E101" s="426"/>
      <c r="F101" s="426"/>
      <c r="G101" s="426"/>
      <c r="H101" s="628"/>
      <c r="I101" s="628"/>
      <c r="J101" s="629"/>
      <c r="K101" s="427"/>
      <c r="L101" s="426"/>
      <c r="M101" s="427"/>
      <c r="N101" s="363" t="s">
        <v>261</v>
      </c>
      <c r="O101" s="364"/>
      <c r="P101" s="438">
        <v>712862000</v>
      </c>
      <c r="Q101" s="78">
        <v>3200000</v>
      </c>
    </row>
    <row r="102" spans="1:17" ht="22.5" customHeight="1" x14ac:dyDescent="0.15">
      <c r="A102" s="414"/>
      <c r="B102" s="423"/>
      <c r="C102" s="428"/>
      <c r="D102" s="429"/>
      <c r="E102" s="429"/>
      <c r="F102" s="429"/>
      <c r="G102" s="429"/>
      <c r="H102" s="631"/>
      <c r="I102" s="631"/>
      <c r="J102" s="632"/>
      <c r="K102" s="430"/>
      <c r="L102" s="429"/>
      <c r="M102" s="430"/>
      <c r="N102" s="363" t="s">
        <v>260</v>
      </c>
      <c r="O102" s="465" t="s">
        <v>597</v>
      </c>
      <c r="P102" s="471">
        <v>63655000</v>
      </c>
      <c r="Q102" s="217">
        <v>3200000</v>
      </c>
    </row>
    <row r="103" spans="1:17" ht="22.5" customHeight="1" x14ac:dyDescent="0.15">
      <c r="A103" s="414"/>
      <c r="B103" s="423"/>
      <c r="C103" s="428"/>
      <c r="D103" s="429"/>
      <c r="E103" s="429"/>
      <c r="F103" s="429"/>
      <c r="G103" s="429"/>
      <c r="H103" s="631"/>
      <c r="I103" s="631"/>
      <c r="J103" s="632"/>
      <c r="K103" s="430"/>
      <c r="L103" s="429"/>
      <c r="M103" s="430"/>
      <c r="N103" s="363" t="s">
        <v>259</v>
      </c>
      <c r="O103" s="465" t="s">
        <v>990</v>
      </c>
      <c r="P103" s="471">
        <v>597773000</v>
      </c>
      <c r="Q103" s="189"/>
    </row>
    <row r="104" spans="1:17" ht="22.5" customHeight="1" x14ac:dyDescent="0.15">
      <c r="A104" s="414"/>
      <c r="B104" s="423"/>
      <c r="C104" s="428"/>
      <c r="D104" s="429"/>
      <c r="E104" s="429"/>
      <c r="F104" s="429"/>
      <c r="G104" s="429"/>
      <c r="H104" s="631"/>
      <c r="I104" s="632"/>
      <c r="J104" s="632"/>
      <c r="K104" s="430"/>
      <c r="L104" s="429"/>
      <c r="M104" s="430"/>
      <c r="N104" s="363" t="s">
        <v>991</v>
      </c>
      <c r="O104" s="512" t="s">
        <v>992</v>
      </c>
      <c r="P104" s="460">
        <v>51434000</v>
      </c>
      <c r="Q104" s="78">
        <v>16913000</v>
      </c>
    </row>
    <row r="105" spans="1:17" ht="22.5" customHeight="1" x14ac:dyDescent="0.15">
      <c r="A105" s="414"/>
      <c r="B105" s="423"/>
      <c r="C105" s="424" t="s">
        <v>993</v>
      </c>
      <c r="D105" s="417">
        <v>0</v>
      </c>
      <c r="E105" s="417">
        <v>351261</v>
      </c>
      <c r="F105" s="417">
        <v>0</v>
      </c>
      <c r="G105" s="417">
        <v>351261</v>
      </c>
      <c r="H105" s="622">
        <v>0</v>
      </c>
      <c r="I105" s="622">
        <v>373331</v>
      </c>
      <c r="J105" s="624">
        <v>373331</v>
      </c>
      <c r="K105" s="419">
        <f>G105-J105</f>
        <v>-22070</v>
      </c>
      <c r="L105" s="417">
        <v>352167</v>
      </c>
      <c r="M105" s="417">
        <v>-906</v>
      </c>
      <c r="N105" s="431"/>
      <c r="O105" s="432"/>
      <c r="P105" s="457"/>
      <c r="Q105" s="215">
        <v>7780000</v>
      </c>
    </row>
    <row r="106" spans="1:17" ht="22.5" customHeight="1" x14ac:dyDescent="0.15">
      <c r="A106" s="414"/>
      <c r="B106" s="423"/>
      <c r="C106" s="425"/>
      <c r="D106" s="426"/>
      <c r="E106" s="426"/>
      <c r="F106" s="426"/>
      <c r="G106" s="426"/>
      <c r="H106" s="628"/>
      <c r="I106" s="628"/>
      <c r="J106" s="629"/>
      <c r="K106" s="427"/>
      <c r="L106" s="426"/>
      <c r="M106" s="427"/>
      <c r="N106" s="363" t="s">
        <v>258</v>
      </c>
      <c r="O106" s="364"/>
      <c r="P106" s="438">
        <v>351261000</v>
      </c>
      <c r="Q106" s="215">
        <v>0</v>
      </c>
    </row>
    <row r="107" spans="1:17" ht="22.5" customHeight="1" x14ac:dyDescent="0.15">
      <c r="A107" s="414"/>
      <c r="B107" s="423"/>
      <c r="C107" s="428"/>
      <c r="D107" s="429"/>
      <c r="E107" s="429"/>
      <c r="F107" s="429"/>
      <c r="G107" s="429"/>
      <c r="H107" s="631"/>
      <c r="I107" s="631"/>
      <c r="J107" s="632"/>
      <c r="K107" s="430"/>
      <c r="L107" s="429"/>
      <c r="M107" s="430"/>
      <c r="N107" s="363" t="s">
        <v>257</v>
      </c>
      <c r="O107" s="465" t="s">
        <v>790</v>
      </c>
      <c r="P107" s="471">
        <v>31827000</v>
      </c>
      <c r="Q107" s="189"/>
    </row>
    <row r="108" spans="1:17" ht="22.5" customHeight="1" x14ac:dyDescent="0.15">
      <c r="A108" s="414"/>
      <c r="B108" s="423"/>
      <c r="C108" s="428"/>
      <c r="D108" s="429"/>
      <c r="E108" s="429"/>
      <c r="F108" s="429"/>
      <c r="G108" s="429"/>
      <c r="H108" s="631"/>
      <c r="I108" s="631"/>
      <c r="J108" s="632"/>
      <c r="K108" s="430"/>
      <c r="L108" s="429"/>
      <c r="M108" s="430"/>
      <c r="N108" s="363" t="s">
        <v>994</v>
      </c>
      <c r="O108" s="465" t="s">
        <v>995</v>
      </c>
      <c r="P108" s="471">
        <v>319434000</v>
      </c>
      <c r="Q108" s="63"/>
    </row>
    <row r="109" spans="1:17" ht="22.5" customHeight="1" x14ac:dyDescent="0.15">
      <c r="A109" s="414"/>
      <c r="B109" s="423"/>
      <c r="C109" s="424" t="s">
        <v>996</v>
      </c>
      <c r="D109" s="417">
        <v>0</v>
      </c>
      <c r="E109" s="417">
        <v>258441</v>
      </c>
      <c r="F109" s="417">
        <v>0</v>
      </c>
      <c r="G109" s="417">
        <v>258441</v>
      </c>
      <c r="H109" s="622">
        <v>0</v>
      </c>
      <c r="I109" s="622">
        <v>276177</v>
      </c>
      <c r="J109" s="624">
        <v>276177</v>
      </c>
      <c r="K109" s="419">
        <f>G109-J109</f>
        <v>-17736</v>
      </c>
      <c r="L109" s="417">
        <v>209725</v>
      </c>
      <c r="M109" s="417">
        <v>48716</v>
      </c>
      <c r="N109" s="431"/>
      <c r="O109" s="432"/>
      <c r="P109" s="457"/>
      <c r="Q109" s="189"/>
    </row>
    <row r="110" spans="1:17" ht="22.5" customHeight="1" x14ac:dyDescent="0.15">
      <c r="A110" s="414"/>
      <c r="B110" s="423"/>
      <c r="C110" s="425"/>
      <c r="D110" s="426"/>
      <c r="E110" s="426"/>
      <c r="F110" s="426"/>
      <c r="G110" s="426"/>
      <c r="H110" s="628"/>
      <c r="I110" s="628"/>
      <c r="J110" s="629"/>
      <c r="K110" s="427"/>
      <c r="L110" s="426"/>
      <c r="M110" s="427"/>
      <c r="N110" s="363" t="s">
        <v>256</v>
      </c>
      <c r="O110" s="364"/>
      <c r="P110" s="438">
        <v>258441000</v>
      </c>
      <c r="Q110" s="214">
        <v>12900000</v>
      </c>
    </row>
    <row r="111" spans="1:17" ht="22.5" customHeight="1" x14ac:dyDescent="0.15">
      <c r="A111" s="414"/>
      <c r="B111" s="423"/>
      <c r="C111" s="428"/>
      <c r="D111" s="429"/>
      <c r="E111" s="429"/>
      <c r="F111" s="429"/>
      <c r="G111" s="429"/>
      <c r="H111" s="631"/>
      <c r="I111" s="631"/>
      <c r="J111" s="632"/>
      <c r="K111" s="430"/>
      <c r="L111" s="429"/>
      <c r="M111" s="430"/>
      <c r="N111" s="493" t="s">
        <v>598</v>
      </c>
      <c r="O111" s="452" t="s">
        <v>791</v>
      </c>
      <c r="P111" s="450">
        <v>20520000</v>
      </c>
      <c r="Q111" s="216">
        <v>4200000</v>
      </c>
    </row>
    <row r="112" spans="1:17" ht="22.5" customHeight="1" x14ac:dyDescent="0.15">
      <c r="A112" s="414"/>
      <c r="B112" s="423"/>
      <c r="C112" s="428"/>
      <c r="D112" s="429"/>
      <c r="E112" s="429"/>
      <c r="F112" s="429"/>
      <c r="G112" s="429"/>
      <c r="H112" s="631"/>
      <c r="I112" s="631"/>
      <c r="J112" s="632"/>
      <c r="K112" s="430"/>
      <c r="L112" s="429"/>
      <c r="M112" s="430"/>
      <c r="N112" s="493" t="s">
        <v>601</v>
      </c>
      <c r="O112" s="465" t="s">
        <v>997</v>
      </c>
      <c r="P112" s="471">
        <v>130162000</v>
      </c>
      <c r="Q112" s="219">
        <v>4000000</v>
      </c>
    </row>
    <row r="113" spans="1:17" ht="22.5" customHeight="1" x14ac:dyDescent="0.15">
      <c r="A113" s="414"/>
      <c r="B113" s="423"/>
      <c r="C113" s="428"/>
      <c r="D113" s="429"/>
      <c r="E113" s="429"/>
      <c r="F113" s="429"/>
      <c r="G113" s="429"/>
      <c r="H113" s="631"/>
      <c r="I113" s="631"/>
      <c r="J113" s="632"/>
      <c r="K113" s="430"/>
      <c r="L113" s="429"/>
      <c r="M113" s="430"/>
      <c r="N113" s="493" t="s">
        <v>255</v>
      </c>
      <c r="O113" s="452" t="s">
        <v>998</v>
      </c>
      <c r="P113" s="450">
        <v>6120000</v>
      </c>
      <c r="Q113" s="216">
        <v>2400000</v>
      </c>
    </row>
    <row r="114" spans="1:17" ht="22.5" customHeight="1" x14ac:dyDescent="0.15">
      <c r="A114" s="414"/>
      <c r="B114" s="423"/>
      <c r="C114" s="428"/>
      <c r="D114" s="429"/>
      <c r="E114" s="429"/>
      <c r="F114" s="429"/>
      <c r="G114" s="429"/>
      <c r="H114" s="631"/>
      <c r="I114" s="631"/>
      <c r="J114" s="632"/>
      <c r="K114" s="430"/>
      <c r="L114" s="429"/>
      <c r="M114" s="430"/>
      <c r="N114" s="493" t="s">
        <v>254</v>
      </c>
      <c r="O114" s="452" t="s">
        <v>999</v>
      </c>
      <c r="P114" s="450">
        <v>39015000</v>
      </c>
      <c r="Q114" s="219">
        <v>800000</v>
      </c>
    </row>
    <row r="115" spans="1:17" ht="22.5" customHeight="1" x14ac:dyDescent="0.15">
      <c r="A115" s="414"/>
      <c r="B115" s="423"/>
      <c r="C115" s="428"/>
      <c r="D115" s="429"/>
      <c r="E115" s="429"/>
      <c r="F115" s="429"/>
      <c r="G115" s="429"/>
      <c r="H115" s="631"/>
      <c r="I115" s="631"/>
      <c r="J115" s="632"/>
      <c r="K115" s="430"/>
      <c r="L115" s="429"/>
      <c r="M115" s="430"/>
      <c r="N115" s="493" t="s">
        <v>253</v>
      </c>
      <c r="O115" s="452" t="s">
        <v>1000</v>
      </c>
      <c r="P115" s="450">
        <v>38624000</v>
      </c>
      <c r="Q115" s="219">
        <v>1500000</v>
      </c>
    </row>
    <row r="116" spans="1:17" ht="22.5" customHeight="1" x14ac:dyDescent="0.15">
      <c r="A116" s="414"/>
      <c r="B116" s="423"/>
      <c r="C116" s="428"/>
      <c r="D116" s="429"/>
      <c r="E116" s="429"/>
      <c r="F116" s="429"/>
      <c r="G116" s="429"/>
      <c r="H116" s="631"/>
      <c r="I116" s="632"/>
      <c r="J116" s="632"/>
      <c r="K116" s="430"/>
      <c r="L116" s="429"/>
      <c r="M116" s="430"/>
      <c r="N116" s="363" t="s">
        <v>1001</v>
      </c>
      <c r="O116" s="512" t="s">
        <v>1002</v>
      </c>
      <c r="P116" s="460">
        <v>24000000</v>
      </c>
      <c r="Q116" s="219">
        <v>0</v>
      </c>
    </row>
    <row r="117" spans="1:17" ht="22.5" customHeight="1" x14ac:dyDescent="0.15">
      <c r="A117" s="414"/>
      <c r="B117" s="423"/>
      <c r="C117" s="424" t="s">
        <v>1003</v>
      </c>
      <c r="D117" s="417">
        <v>0</v>
      </c>
      <c r="E117" s="417">
        <v>165504</v>
      </c>
      <c r="F117" s="417">
        <v>0</v>
      </c>
      <c r="G117" s="417">
        <v>165504</v>
      </c>
      <c r="H117" s="622">
        <v>0</v>
      </c>
      <c r="I117" s="622">
        <v>164081</v>
      </c>
      <c r="J117" s="624">
        <v>164081</v>
      </c>
      <c r="K117" s="419">
        <f>G117-J117</f>
        <v>1423</v>
      </c>
      <c r="L117" s="417">
        <v>119097</v>
      </c>
      <c r="M117" s="417">
        <v>46407</v>
      </c>
      <c r="N117" s="431"/>
      <c r="O117" s="432"/>
      <c r="P117" s="457"/>
      <c r="Q117" s="217">
        <v>15000000</v>
      </c>
    </row>
    <row r="118" spans="1:17" ht="22.5" customHeight="1" x14ac:dyDescent="0.15">
      <c r="A118" s="414"/>
      <c r="B118" s="423"/>
      <c r="C118" s="425"/>
      <c r="D118" s="426"/>
      <c r="E118" s="426"/>
      <c r="F118" s="426"/>
      <c r="G118" s="426"/>
      <c r="H118" s="628"/>
      <c r="I118" s="628"/>
      <c r="J118" s="629"/>
      <c r="K118" s="427"/>
      <c r="L118" s="426"/>
      <c r="M118" s="427"/>
      <c r="N118" s="363" t="s">
        <v>252</v>
      </c>
      <c r="O118" s="364"/>
      <c r="P118" s="438">
        <v>90658000</v>
      </c>
      <c r="Q118" s="217">
        <v>0</v>
      </c>
    </row>
    <row r="119" spans="1:17" ht="22.5" customHeight="1" x14ac:dyDescent="0.15">
      <c r="A119" s="414"/>
      <c r="B119" s="423"/>
      <c r="C119" s="428"/>
      <c r="D119" s="429"/>
      <c r="E119" s="429"/>
      <c r="F119" s="429"/>
      <c r="G119" s="429"/>
      <c r="H119" s="631"/>
      <c r="I119" s="631"/>
      <c r="J119" s="632"/>
      <c r="K119" s="430"/>
      <c r="L119" s="429"/>
      <c r="M119" s="430"/>
      <c r="N119" s="363" t="s">
        <v>251</v>
      </c>
      <c r="O119" s="465" t="s">
        <v>1004</v>
      </c>
      <c r="P119" s="471">
        <v>86716000</v>
      </c>
      <c r="Q119" s="217">
        <v>0</v>
      </c>
    </row>
    <row r="120" spans="1:17" ht="22.5" customHeight="1" x14ac:dyDescent="0.15">
      <c r="A120" s="414"/>
      <c r="B120" s="423"/>
      <c r="C120" s="428"/>
      <c r="D120" s="429"/>
      <c r="E120" s="429"/>
      <c r="F120" s="429"/>
      <c r="G120" s="429"/>
      <c r="H120" s="631"/>
      <c r="I120" s="631"/>
      <c r="J120" s="632"/>
      <c r="K120" s="430"/>
      <c r="L120" s="429"/>
      <c r="M120" s="430"/>
      <c r="N120" s="363" t="s">
        <v>305</v>
      </c>
      <c r="O120" s="498" t="s">
        <v>1005</v>
      </c>
      <c r="P120" s="471">
        <v>3942000</v>
      </c>
      <c r="Q120" s="214">
        <v>23100000</v>
      </c>
    </row>
    <row r="121" spans="1:17" ht="22.5" customHeight="1" x14ac:dyDescent="0.15">
      <c r="A121" s="414"/>
      <c r="B121" s="423"/>
      <c r="C121" s="428"/>
      <c r="D121" s="429"/>
      <c r="E121" s="429"/>
      <c r="F121" s="429"/>
      <c r="G121" s="429"/>
      <c r="H121" s="631"/>
      <c r="I121" s="631"/>
      <c r="J121" s="632"/>
      <c r="K121" s="430"/>
      <c r="L121" s="429"/>
      <c r="M121" s="430"/>
      <c r="N121" s="363" t="s">
        <v>250</v>
      </c>
      <c r="O121" s="364"/>
      <c r="P121" s="438">
        <v>43743000</v>
      </c>
      <c r="Q121" s="217">
        <v>8000000</v>
      </c>
    </row>
    <row r="122" spans="1:17" ht="22.5" customHeight="1" x14ac:dyDescent="0.15">
      <c r="A122" s="414"/>
      <c r="B122" s="423"/>
      <c r="C122" s="428"/>
      <c r="D122" s="429"/>
      <c r="E122" s="429"/>
      <c r="F122" s="429"/>
      <c r="G122" s="429"/>
      <c r="H122" s="631"/>
      <c r="I122" s="631"/>
      <c r="J122" s="632"/>
      <c r="K122" s="430"/>
      <c r="L122" s="429"/>
      <c r="M122" s="430"/>
      <c r="N122" s="363" t="s">
        <v>249</v>
      </c>
      <c r="O122" s="500" t="s">
        <v>1006</v>
      </c>
      <c r="P122" s="361">
        <v>40881000</v>
      </c>
      <c r="Q122" s="217"/>
    </row>
    <row r="123" spans="1:17" ht="22.5" customHeight="1" x14ac:dyDescent="0.15">
      <c r="A123" s="414"/>
      <c r="B123" s="423"/>
      <c r="C123" s="428"/>
      <c r="D123" s="429"/>
      <c r="E123" s="429"/>
      <c r="F123" s="429"/>
      <c r="G123" s="429"/>
      <c r="H123" s="631"/>
      <c r="I123" s="631"/>
      <c r="J123" s="632"/>
      <c r="K123" s="430"/>
      <c r="L123" s="429"/>
      <c r="M123" s="430"/>
      <c r="N123" s="363" t="s">
        <v>643</v>
      </c>
      <c r="O123" s="500" t="s">
        <v>1007</v>
      </c>
      <c r="P123" s="361">
        <v>2862000</v>
      </c>
      <c r="Q123" s="217">
        <v>3000000</v>
      </c>
    </row>
    <row r="124" spans="1:17" ht="22.5" customHeight="1" x14ac:dyDescent="0.15">
      <c r="A124" s="414"/>
      <c r="B124" s="423"/>
      <c r="C124" s="428"/>
      <c r="D124" s="429"/>
      <c r="E124" s="429"/>
      <c r="F124" s="429"/>
      <c r="G124" s="429"/>
      <c r="H124" s="631"/>
      <c r="I124" s="631"/>
      <c r="J124" s="632"/>
      <c r="K124" s="430"/>
      <c r="L124" s="429"/>
      <c r="M124" s="430"/>
      <c r="N124" s="363" t="s">
        <v>248</v>
      </c>
      <c r="O124" s="364"/>
      <c r="P124" s="438">
        <v>14023000</v>
      </c>
      <c r="Q124" s="217"/>
    </row>
    <row r="125" spans="1:17" ht="22.5" customHeight="1" x14ac:dyDescent="0.15">
      <c r="A125" s="414"/>
      <c r="B125" s="423"/>
      <c r="C125" s="428"/>
      <c r="D125" s="429"/>
      <c r="E125" s="429"/>
      <c r="F125" s="429"/>
      <c r="G125" s="429"/>
      <c r="H125" s="631"/>
      <c r="I125" s="631"/>
      <c r="J125" s="632"/>
      <c r="K125" s="430"/>
      <c r="L125" s="429"/>
      <c r="M125" s="430"/>
      <c r="N125" s="363" t="s">
        <v>247</v>
      </c>
      <c r="O125" s="465" t="s">
        <v>1008</v>
      </c>
      <c r="P125" s="471">
        <v>14023000</v>
      </c>
      <c r="Q125" s="217"/>
    </row>
    <row r="126" spans="1:17" ht="22.5" customHeight="1" x14ac:dyDescent="0.15">
      <c r="A126" s="414"/>
      <c r="B126" s="423"/>
      <c r="C126" s="428"/>
      <c r="D126" s="429"/>
      <c r="E126" s="429"/>
      <c r="F126" s="429"/>
      <c r="G126" s="429"/>
      <c r="H126" s="631"/>
      <c r="I126" s="631"/>
      <c r="J126" s="632"/>
      <c r="K126" s="430"/>
      <c r="L126" s="429"/>
      <c r="M126" s="430"/>
      <c r="N126" s="363" t="s">
        <v>246</v>
      </c>
      <c r="O126" s="364"/>
      <c r="P126" s="438">
        <v>10004000</v>
      </c>
      <c r="Q126" s="216">
        <v>2400000</v>
      </c>
    </row>
    <row r="127" spans="1:17" ht="22.5" customHeight="1" x14ac:dyDescent="0.15">
      <c r="A127" s="414"/>
      <c r="B127" s="423"/>
      <c r="C127" s="428"/>
      <c r="D127" s="429"/>
      <c r="E127" s="429"/>
      <c r="F127" s="429"/>
      <c r="G127" s="429"/>
      <c r="H127" s="631"/>
      <c r="I127" s="631"/>
      <c r="J127" s="632"/>
      <c r="K127" s="430"/>
      <c r="L127" s="429"/>
      <c r="M127" s="430"/>
      <c r="N127" s="363" t="s">
        <v>245</v>
      </c>
      <c r="O127" s="465" t="s">
        <v>1009</v>
      </c>
      <c r="P127" s="471">
        <v>9349000</v>
      </c>
      <c r="Q127" s="219">
        <v>1500000</v>
      </c>
    </row>
    <row r="128" spans="1:17" ht="22.5" customHeight="1" x14ac:dyDescent="0.15">
      <c r="A128" s="414"/>
      <c r="B128" s="423"/>
      <c r="C128" s="428"/>
      <c r="D128" s="429"/>
      <c r="E128" s="429"/>
      <c r="F128" s="429"/>
      <c r="G128" s="429"/>
      <c r="H128" s="631"/>
      <c r="I128" s="631"/>
      <c r="J128" s="632"/>
      <c r="K128" s="430"/>
      <c r="L128" s="429"/>
      <c r="M128" s="430"/>
      <c r="N128" s="363" t="s">
        <v>1010</v>
      </c>
      <c r="O128" s="465" t="s">
        <v>1011</v>
      </c>
      <c r="P128" s="471">
        <v>655000</v>
      </c>
      <c r="Q128" s="189"/>
    </row>
    <row r="129" spans="1:17" ht="22.5" customHeight="1" x14ac:dyDescent="0.15">
      <c r="A129" s="414"/>
      <c r="B129" s="423"/>
      <c r="C129" s="428"/>
      <c r="D129" s="429"/>
      <c r="E129" s="429"/>
      <c r="F129" s="429"/>
      <c r="G129" s="429"/>
      <c r="H129" s="631"/>
      <c r="I129" s="631"/>
      <c r="J129" s="632"/>
      <c r="K129" s="430"/>
      <c r="L129" s="429"/>
      <c r="M129" s="430"/>
      <c r="N129" s="363" t="s">
        <v>244</v>
      </c>
      <c r="O129" s="364"/>
      <c r="P129" s="438">
        <v>2267000</v>
      </c>
      <c r="Q129" s="216">
        <v>2904000</v>
      </c>
    </row>
    <row r="130" spans="1:17" ht="22.5" customHeight="1" x14ac:dyDescent="0.15">
      <c r="A130" s="414"/>
      <c r="B130" s="423"/>
      <c r="C130" s="428"/>
      <c r="D130" s="429"/>
      <c r="E130" s="429"/>
      <c r="F130" s="429"/>
      <c r="G130" s="429"/>
      <c r="H130" s="631"/>
      <c r="I130" s="631"/>
      <c r="J130" s="632"/>
      <c r="K130" s="430"/>
      <c r="L130" s="429"/>
      <c r="M130" s="430"/>
      <c r="N130" s="363" t="s">
        <v>243</v>
      </c>
      <c r="O130" s="465" t="s">
        <v>1012</v>
      </c>
      <c r="P130" s="471">
        <v>2267000</v>
      </c>
      <c r="Q130" s="216">
        <v>4800000</v>
      </c>
    </row>
    <row r="131" spans="1:17" ht="22.5" customHeight="1" x14ac:dyDescent="0.15">
      <c r="A131" s="414"/>
      <c r="B131" s="423"/>
      <c r="C131" s="428"/>
      <c r="D131" s="429"/>
      <c r="E131" s="429"/>
      <c r="F131" s="429"/>
      <c r="G131" s="429"/>
      <c r="H131" s="631"/>
      <c r="I131" s="631"/>
      <c r="J131" s="632"/>
      <c r="K131" s="430"/>
      <c r="L131" s="429"/>
      <c r="M131" s="430"/>
      <c r="N131" s="363" t="s">
        <v>242</v>
      </c>
      <c r="O131" s="364"/>
      <c r="P131" s="438">
        <v>2833000</v>
      </c>
      <c r="Q131" s="217">
        <v>26760000</v>
      </c>
    </row>
    <row r="132" spans="1:17" ht="22.5" customHeight="1" x14ac:dyDescent="0.15">
      <c r="A132" s="414"/>
      <c r="B132" s="423"/>
      <c r="C132" s="428"/>
      <c r="D132" s="429"/>
      <c r="E132" s="429"/>
      <c r="F132" s="429"/>
      <c r="G132" s="429"/>
      <c r="H132" s="631"/>
      <c r="I132" s="631"/>
      <c r="J132" s="632"/>
      <c r="K132" s="430"/>
      <c r="L132" s="429"/>
      <c r="M132" s="430"/>
      <c r="N132" s="363" t="s">
        <v>241</v>
      </c>
      <c r="O132" s="465" t="s">
        <v>1013</v>
      </c>
      <c r="P132" s="471">
        <v>2833000</v>
      </c>
      <c r="Q132" s="219">
        <v>82560000</v>
      </c>
    </row>
    <row r="133" spans="1:17" ht="22.5" customHeight="1" x14ac:dyDescent="0.15">
      <c r="A133" s="414"/>
      <c r="B133" s="423"/>
      <c r="C133" s="428"/>
      <c r="D133" s="429"/>
      <c r="E133" s="429"/>
      <c r="F133" s="429"/>
      <c r="G133" s="429"/>
      <c r="H133" s="631"/>
      <c r="I133" s="631"/>
      <c r="J133" s="632"/>
      <c r="K133" s="430"/>
      <c r="L133" s="429"/>
      <c r="M133" s="430"/>
      <c r="N133" s="363" t="s">
        <v>1014</v>
      </c>
      <c r="O133" s="465" t="s">
        <v>502</v>
      </c>
      <c r="P133" s="489">
        <v>679000</v>
      </c>
      <c r="Q133" s="219">
        <v>19000000</v>
      </c>
    </row>
    <row r="134" spans="1:17" ht="22.5" customHeight="1" x14ac:dyDescent="0.15">
      <c r="A134" s="414"/>
      <c r="B134" s="423"/>
      <c r="C134" s="428"/>
      <c r="D134" s="429"/>
      <c r="E134" s="429"/>
      <c r="F134" s="429"/>
      <c r="G134" s="429"/>
      <c r="H134" s="631"/>
      <c r="I134" s="631"/>
      <c r="J134" s="632"/>
      <c r="K134" s="430"/>
      <c r="L134" s="429"/>
      <c r="M134" s="430"/>
      <c r="N134" s="363" t="s">
        <v>1015</v>
      </c>
      <c r="O134" s="465" t="s">
        <v>1016</v>
      </c>
      <c r="P134" s="471">
        <v>634000</v>
      </c>
      <c r="Q134" s="214">
        <v>6000000</v>
      </c>
    </row>
    <row r="135" spans="1:17" ht="22.5" customHeight="1" x14ac:dyDescent="0.15">
      <c r="A135" s="414"/>
      <c r="B135" s="423"/>
      <c r="C135" s="428"/>
      <c r="D135" s="429"/>
      <c r="E135" s="429"/>
      <c r="F135" s="429"/>
      <c r="G135" s="429"/>
      <c r="H135" s="631"/>
      <c r="I135" s="631"/>
      <c r="J135" s="632"/>
      <c r="K135" s="430"/>
      <c r="L135" s="429"/>
      <c r="M135" s="430"/>
      <c r="N135" s="363" t="s">
        <v>1017</v>
      </c>
      <c r="O135" s="465" t="s">
        <v>1018</v>
      </c>
      <c r="P135" s="471">
        <v>45000</v>
      </c>
      <c r="Q135" s="234">
        <v>6000000</v>
      </c>
    </row>
    <row r="136" spans="1:17" ht="22.5" customHeight="1" x14ac:dyDescent="0.15">
      <c r="A136" s="414"/>
      <c r="B136" s="423"/>
      <c r="C136" s="428"/>
      <c r="D136" s="429"/>
      <c r="E136" s="429"/>
      <c r="F136" s="429"/>
      <c r="G136" s="429"/>
      <c r="H136" s="631"/>
      <c r="I136" s="631"/>
      <c r="J136" s="632"/>
      <c r="K136" s="430"/>
      <c r="L136" s="429"/>
      <c r="M136" s="430"/>
      <c r="N136" s="363" t="s">
        <v>1019</v>
      </c>
      <c r="O136" s="465" t="s">
        <v>502</v>
      </c>
      <c r="P136" s="489">
        <v>951000</v>
      </c>
      <c r="Q136" s="214">
        <v>10700000</v>
      </c>
    </row>
    <row r="137" spans="1:17" ht="22.5" customHeight="1" x14ac:dyDescent="0.15">
      <c r="A137" s="414"/>
      <c r="B137" s="423"/>
      <c r="C137" s="428"/>
      <c r="D137" s="429"/>
      <c r="E137" s="429"/>
      <c r="F137" s="429"/>
      <c r="G137" s="429"/>
      <c r="H137" s="631"/>
      <c r="I137" s="631"/>
      <c r="J137" s="632"/>
      <c r="K137" s="430"/>
      <c r="L137" s="429"/>
      <c r="M137" s="430"/>
      <c r="N137" s="363" t="s">
        <v>1020</v>
      </c>
      <c r="O137" s="465" t="s">
        <v>1021</v>
      </c>
      <c r="P137" s="471">
        <v>951000</v>
      </c>
      <c r="Q137" s="217">
        <v>1400000</v>
      </c>
    </row>
    <row r="138" spans="1:17" ht="22.5" customHeight="1" x14ac:dyDescent="0.15">
      <c r="A138" s="414"/>
      <c r="B138" s="423"/>
      <c r="C138" s="428"/>
      <c r="D138" s="429"/>
      <c r="E138" s="429"/>
      <c r="F138" s="429"/>
      <c r="G138" s="429"/>
      <c r="H138" s="631"/>
      <c r="I138" s="631"/>
      <c r="J138" s="632"/>
      <c r="K138" s="430"/>
      <c r="L138" s="429"/>
      <c r="M138" s="430"/>
      <c r="N138" s="363" t="s">
        <v>1022</v>
      </c>
      <c r="O138" s="465" t="s">
        <v>502</v>
      </c>
      <c r="P138" s="489">
        <v>192000</v>
      </c>
      <c r="Q138" s="217">
        <v>2000000</v>
      </c>
    </row>
    <row r="139" spans="1:17" ht="22.5" customHeight="1" x14ac:dyDescent="0.15">
      <c r="A139" s="414"/>
      <c r="B139" s="423"/>
      <c r="C139" s="428"/>
      <c r="D139" s="429"/>
      <c r="E139" s="429"/>
      <c r="F139" s="429"/>
      <c r="G139" s="429"/>
      <c r="H139" s="631"/>
      <c r="I139" s="631"/>
      <c r="J139" s="632"/>
      <c r="K139" s="430"/>
      <c r="L139" s="429"/>
      <c r="M139" s="430"/>
      <c r="N139" s="363" t="s">
        <v>1023</v>
      </c>
      <c r="O139" s="465" t="s">
        <v>1024</v>
      </c>
      <c r="P139" s="471">
        <v>192000</v>
      </c>
      <c r="Q139" s="217">
        <v>1500000</v>
      </c>
    </row>
    <row r="140" spans="1:17" ht="22.5" customHeight="1" x14ac:dyDescent="0.15">
      <c r="A140" s="414"/>
      <c r="B140" s="423"/>
      <c r="C140" s="428"/>
      <c r="D140" s="429"/>
      <c r="E140" s="429"/>
      <c r="F140" s="429"/>
      <c r="G140" s="429"/>
      <c r="H140" s="631"/>
      <c r="I140" s="631"/>
      <c r="J140" s="632"/>
      <c r="K140" s="430"/>
      <c r="L140" s="429"/>
      <c r="M140" s="430"/>
      <c r="N140" s="363" t="s">
        <v>1025</v>
      </c>
      <c r="O140" s="465" t="s">
        <v>502</v>
      </c>
      <c r="P140" s="489">
        <v>154000</v>
      </c>
      <c r="Q140" s="217">
        <v>2000000</v>
      </c>
    </row>
    <row r="141" spans="1:17" ht="22.5" customHeight="1" x14ac:dyDescent="0.15">
      <c r="A141" s="414"/>
      <c r="B141" s="423"/>
      <c r="C141" s="428"/>
      <c r="D141" s="429"/>
      <c r="E141" s="429"/>
      <c r="F141" s="429"/>
      <c r="G141" s="429"/>
      <c r="H141" s="631"/>
      <c r="I141" s="631"/>
      <c r="J141" s="632"/>
      <c r="K141" s="430"/>
      <c r="L141" s="429"/>
      <c r="M141" s="430"/>
      <c r="N141" s="363" t="s">
        <v>1026</v>
      </c>
      <c r="O141" s="465" t="s">
        <v>1027</v>
      </c>
      <c r="P141" s="471">
        <v>154000</v>
      </c>
      <c r="Q141" s="214">
        <v>183000</v>
      </c>
    </row>
    <row r="142" spans="1:17" ht="22.5" customHeight="1" x14ac:dyDescent="0.15">
      <c r="A142" s="414"/>
      <c r="B142" s="423"/>
      <c r="C142" s="424" t="s">
        <v>1028</v>
      </c>
      <c r="D142" s="417">
        <v>0</v>
      </c>
      <c r="E142" s="417">
        <v>304878</v>
      </c>
      <c r="F142" s="417">
        <v>0</v>
      </c>
      <c r="G142" s="417">
        <v>304878</v>
      </c>
      <c r="H142" s="622">
        <v>0</v>
      </c>
      <c r="I142" s="622">
        <v>245604</v>
      </c>
      <c r="J142" s="624">
        <v>245604</v>
      </c>
      <c r="K142" s="419">
        <f>G142-J142</f>
        <v>59274</v>
      </c>
      <c r="L142" s="417">
        <v>183998</v>
      </c>
      <c r="M142" s="417">
        <v>120880</v>
      </c>
      <c r="N142" s="431"/>
      <c r="O142" s="432"/>
      <c r="P142" s="457"/>
      <c r="Q142" s="214">
        <v>2000000</v>
      </c>
    </row>
    <row r="143" spans="1:17" ht="22.5" customHeight="1" x14ac:dyDescent="0.15">
      <c r="A143" s="414"/>
      <c r="B143" s="423"/>
      <c r="C143" s="425"/>
      <c r="D143" s="426"/>
      <c r="E143" s="426"/>
      <c r="F143" s="426"/>
      <c r="G143" s="426"/>
      <c r="H143" s="628"/>
      <c r="I143" s="628"/>
      <c r="J143" s="629"/>
      <c r="K143" s="427"/>
      <c r="L143" s="426"/>
      <c r="M143" s="427"/>
      <c r="N143" s="363" t="s">
        <v>1029</v>
      </c>
      <c r="O143" s="364"/>
      <c r="P143" s="438">
        <v>284478000</v>
      </c>
      <c r="Q143" s="234">
        <v>2000000</v>
      </c>
    </row>
    <row r="144" spans="1:17" ht="22.5" customHeight="1" x14ac:dyDescent="0.15">
      <c r="A144" s="414"/>
      <c r="B144" s="423"/>
      <c r="C144" s="428"/>
      <c r="D144" s="429"/>
      <c r="E144" s="429"/>
      <c r="F144" s="429"/>
      <c r="G144" s="429"/>
      <c r="H144" s="631"/>
      <c r="I144" s="631"/>
      <c r="J144" s="632"/>
      <c r="K144" s="430"/>
      <c r="L144" s="429"/>
      <c r="M144" s="430"/>
      <c r="N144" s="363" t="s">
        <v>1030</v>
      </c>
      <c r="O144" s="398" t="s">
        <v>1031</v>
      </c>
      <c r="P144" s="464">
        <v>93466000</v>
      </c>
      <c r="Q144" s="214">
        <v>2020000</v>
      </c>
    </row>
    <row r="145" spans="1:17" ht="22.5" customHeight="1" x14ac:dyDescent="0.15">
      <c r="A145" s="414"/>
      <c r="B145" s="423"/>
      <c r="C145" s="428"/>
      <c r="D145" s="429"/>
      <c r="E145" s="429"/>
      <c r="F145" s="429"/>
      <c r="G145" s="429"/>
      <c r="H145" s="631"/>
      <c r="I145" s="631"/>
      <c r="J145" s="632"/>
      <c r="K145" s="430"/>
      <c r="L145" s="429"/>
      <c r="M145" s="430"/>
      <c r="N145" s="363" t="s">
        <v>306</v>
      </c>
      <c r="O145" s="398" t="s">
        <v>1032</v>
      </c>
      <c r="P145" s="464">
        <v>90000000</v>
      </c>
      <c r="Q145" s="216">
        <v>520000</v>
      </c>
    </row>
    <row r="146" spans="1:17" ht="22.5" customHeight="1" x14ac:dyDescent="0.15">
      <c r="A146" s="414"/>
      <c r="B146" s="423"/>
      <c r="C146" s="428"/>
      <c r="D146" s="429"/>
      <c r="E146" s="429"/>
      <c r="F146" s="429"/>
      <c r="G146" s="429"/>
      <c r="H146" s="631"/>
      <c r="I146" s="631"/>
      <c r="J146" s="632"/>
      <c r="K146" s="430"/>
      <c r="L146" s="429"/>
      <c r="M146" s="430"/>
      <c r="N146" s="363" t="s">
        <v>307</v>
      </c>
      <c r="O146" s="465" t="s">
        <v>1033</v>
      </c>
      <c r="P146" s="471">
        <v>95252000</v>
      </c>
      <c r="Q146" s="189"/>
    </row>
    <row r="147" spans="1:17" ht="22.5" customHeight="1" x14ac:dyDescent="0.15">
      <c r="A147" s="414"/>
      <c r="B147" s="423"/>
      <c r="C147" s="428"/>
      <c r="D147" s="429"/>
      <c r="E147" s="429"/>
      <c r="F147" s="429"/>
      <c r="G147" s="429"/>
      <c r="H147" s="631"/>
      <c r="I147" s="631"/>
      <c r="J147" s="632"/>
      <c r="K147" s="430"/>
      <c r="L147" s="429"/>
      <c r="M147" s="430"/>
      <c r="N147" s="363" t="s">
        <v>1034</v>
      </c>
      <c r="O147" s="465" t="s">
        <v>1035</v>
      </c>
      <c r="P147" s="471">
        <v>5760000</v>
      </c>
      <c r="Q147" s="217">
        <v>10000000</v>
      </c>
    </row>
    <row r="148" spans="1:17" ht="22.5" customHeight="1" x14ac:dyDescent="0.15">
      <c r="A148" s="414"/>
      <c r="B148" s="423"/>
      <c r="C148" s="428"/>
      <c r="D148" s="429"/>
      <c r="E148" s="429"/>
      <c r="F148" s="429"/>
      <c r="G148" s="429"/>
      <c r="H148" s="631"/>
      <c r="I148" s="631"/>
      <c r="J148" s="632"/>
      <c r="K148" s="430"/>
      <c r="L148" s="429"/>
      <c r="M148" s="430"/>
      <c r="N148" s="363" t="s">
        <v>262</v>
      </c>
      <c r="O148" s="364"/>
      <c r="P148" s="438">
        <v>20400000</v>
      </c>
      <c r="Q148" s="217">
        <v>3000000</v>
      </c>
    </row>
    <row r="149" spans="1:17" ht="22.5" customHeight="1" x14ac:dyDescent="0.15">
      <c r="A149" s="414"/>
      <c r="B149" s="423"/>
      <c r="C149" s="428"/>
      <c r="D149" s="429"/>
      <c r="E149" s="429"/>
      <c r="F149" s="429"/>
      <c r="G149" s="429"/>
      <c r="H149" s="631"/>
      <c r="I149" s="631"/>
      <c r="J149" s="632"/>
      <c r="K149" s="430"/>
      <c r="L149" s="429"/>
      <c r="M149" s="430"/>
      <c r="N149" s="363" t="s">
        <v>304</v>
      </c>
      <c r="O149" s="465" t="s">
        <v>1036</v>
      </c>
      <c r="P149" s="471">
        <v>20400000</v>
      </c>
      <c r="Q149" s="217">
        <v>800000</v>
      </c>
    </row>
    <row r="150" spans="1:17" ht="22.5" customHeight="1" x14ac:dyDescent="0.15">
      <c r="A150" s="414"/>
      <c r="B150" s="423"/>
      <c r="C150" s="424" t="s">
        <v>1037</v>
      </c>
      <c r="D150" s="417">
        <v>0</v>
      </c>
      <c r="E150" s="417">
        <v>6000</v>
      </c>
      <c r="F150" s="417">
        <v>0</v>
      </c>
      <c r="G150" s="417">
        <v>6000</v>
      </c>
      <c r="H150" s="622">
        <v>0</v>
      </c>
      <c r="I150" s="622">
        <v>8028</v>
      </c>
      <c r="J150" s="624">
        <v>8028</v>
      </c>
      <c r="K150" s="419">
        <f>G150-J150</f>
        <v>-2028</v>
      </c>
      <c r="L150" s="417">
        <v>2600</v>
      </c>
      <c r="M150" s="417">
        <v>3400</v>
      </c>
      <c r="N150" s="431"/>
      <c r="O150" s="432"/>
      <c r="P150" s="457"/>
      <c r="Q150" s="214">
        <v>400000</v>
      </c>
    </row>
    <row r="151" spans="1:17" ht="22.5" customHeight="1" x14ac:dyDescent="0.15">
      <c r="A151" s="414"/>
      <c r="B151" s="423"/>
      <c r="C151" s="425"/>
      <c r="D151" s="426"/>
      <c r="E151" s="426"/>
      <c r="F151" s="426"/>
      <c r="G151" s="426"/>
      <c r="H151" s="628"/>
      <c r="I151" s="628"/>
      <c r="J151" s="629"/>
      <c r="K151" s="427"/>
      <c r="L151" s="426"/>
      <c r="M151" s="427"/>
      <c r="N151" s="363" t="s">
        <v>240</v>
      </c>
      <c r="O151" s="364"/>
      <c r="P151" s="438">
        <v>6000000</v>
      </c>
      <c r="Q151" s="217">
        <v>400000</v>
      </c>
    </row>
    <row r="152" spans="1:17" ht="22.5" customHeight="1" x14ac:dyDescent="0.15">
      <c r="A152" s="414"/>
      <c r="B152" s="423"/>
      <c r="C152" s="428"/>
      <c r="D152" s="429"/>
      <c r="E152" s="429"/>
      <c r="F152" s="429"/>
      <c r="G152" s="429"/>
      <c r="H152" s="631"/>
      <c r="I152" s="631"/>
      <c r="J152" s="632"/>
      <c r="K152" s="430"/>
      <c r="L152" s="429"/>
      <c r="M152" s="430"/>
      <c r="N152" s="363" t="s">
        <v>1038</v>
      </c>
      <c r="O152" s="452" t="s">
        <v>1039</v>
      </c>
      <c r="P152" s="450">
        <v>6000000</v>
      </c>
      <c r="Q152" s="217">
        <v>400000</v>
      </c>
    </row>
    <row r="153" spans="1:17" ht="22.5" customHeight="1" x14ac:dyDescent="0.15">
      <c r="A153" s="414"/>
      <c r="B153" s="423"/>
      <c r="C153" s="424" t="s">
        <v>1040</v>
      </c>
      <c r="D153" s="417">
        <v>0</v>
      </c>
      <c r="E153" s="417">
        <v>27948</v>
      </c>
      <c r="F153" s="417">
        <v>0</v>
      </c>
      <c r="G153" s="417">
        <v>27948</v>
      </c>
      <c r="H153" s="622">
        <v>0</v>
      </c>
      <c r="I153" s="622">
        <v>18903</v>
      </c>
      <c r="J153" s="624">
        <v>18903</v>
      </c>
      <c r="K153" s="419">
        <f>G153-J153</f>
        <v>9045</v>
      </c>
      <c r="L153" s="417">
        <v>12685</v>
      </c>
      <c r="M153" s="417">
        <v>15263</v>
      </c>
      <c r="N153" s="431"/>
      <c r="O153" s="432"/>
      <c r="P153" s="457"/>
      <c r="Q153" s="217">
        <v>4000000</v>
      </c>
    </row>
    <row r="154" spans="1:17" ht="22.5" customHeight="1" x14ac:dyDescent="0.15">
      <c r="A154" s="414"/>
      <c r="B154" s="423"/>
      <c r="C154" s="425"/>
      <c r="D154" s="426"/>
      <c r="E154" s="426"/>
      <c r="F154" s="426"/>
      <c r="G154" s="426"/>
      <c r="H154" s="628"/>
      <c r="I154" s="628"/>
      <c r="J154" s="629"/>
      <c r="K154" s="427"/>
      <c r="L154" s="426"/>
      <c r="M154" s="427"/>
      <c r="N154" s="363" t="s">
        <v>239</v>
      </c>
      <c r="O154" s="364"/>
      <c r="P154" s="438">
        <v>27948000</v>
      </c>
      <c r="Q154" s="217">
        <v>3000000</v>
      </c>
    </row>
    <row r="155" spans="1:17" ht="22.5" customHeight="1" x14ac:dyDescent="0.15">
      <c r="A155" s="414"/>
      <c r="B155" s="423"/>
      <c r="C155" s="428"/>
      <c r="D155" s="429"/>
      <c r="E155" s="429"/>
      <c r="F155" s="429"/>
      <c r="G155" s="429"/>
      <c r="H155" s="631"/>
      <c r="I155" s="631"/>
      <c r="J155" s="632"/>
      <c r="K155" s="430"/>
      <c r="L155" s="429"/>
      <c r="M155" s="430"/>
      <c r="N155" s="363" t="s">
        <v>1041</v>
      </c>
      <c r="O155" s="398" t="s">
        <v>1042</v>
      </c>
      <c r="P155" s="464">
        <v>26078000</v>
      </c>
      <c r="Q155" s="217">
        <v>3000000</v>
      </c>
    </row>
    <row r="156" spans="1:17" ht="22.5" customHeight="1" x14ac:dyDescent="0.15">
      <c r="A156" s="414"/>
      <c r="B156" s="423"/>
      <c r="C156" s="428"/>
      <c r="D156" s="429"/>
      <c r="E156" s="429"/>
      <c r="F156" s="429"/>
      <c r="G156" s="429"/>
      <c r="H156" s="631"/>
      <c r="I156" s="631"/>
      <c r="J156" s="632"/>
      <c r="K156" s="430"/>
      <c r="L156" s="429"/>
      <c r="M156" s="430"/>
      <c r="N156" s="363" t="s">
        <v>1043</v>
      </c>
      <c r="O156" s="398" t="s">
        <v>1044</v>
      </c>
      <c r="P156" s="464">
        <v>1870000</v>
      </c>
      <c r="Q156" s="216">
        <v>1800000</v>
      </c>
    </row>
    <row r="157" spans="1:17" ht="22.5" customHeight="1" x14ac:dyDescent="0.15">
      <c r="A157" s="414"/>
      <c r="B157" s="423"/>
      <c r="C157" s="424" t="s">
        <v>1045</v>
      </c>
      <c r="D157" s="417">
        <v>0</v>
      </c>
      <c r="E157" s="417">
        <v>0</v>
      </c>
      <c r="F157" s="417">
        <v>0</v>
      </c>
      <c r="G157" s="417">
        <v>0</v>
      </c>
      <c r="H157" s="622">
        <v>0</v>
      </c>
      <c r="I157" s="622">
        <v>0</v>
      </c>
      <c r="J157" s="624">
        <v>0</v>
      </c>
      <c r="K157" s="419">
        <f>G157-J157</f>
        <v>0</v>
      </c>
      <c r="L157" s="417">
        <v>59532</v>
      </c>
      <c r="M157" s="417">
        <v>-59532</v>
      </c>
      <c r="N157" s="431"/>
      <c r="O157" s="432"/>
      <c r="P157" s="457"/>
      <c r="Q157" s="214">
        <v>123080000</v>
      </c>
    </row>
    <row r="158" spans="1:17" ht="22.5" customHeight="1" x14ac:dyDescent="0.15">
      <c r="A158" s="414"/>
      <c r="B158" s="423"/>
      <c r="C158" s="425"/>
      <c r="D158" s="426"/>
      <c r="E158" s="426"/>
      <c r="F158" s="426"/>
      <c r="G158" s="426"/>
      <c r="H158" s="628"/>
      <c r="I158" s="629"/>
      <c r="J158" s="629"/>
      <c r="K158" s="427"/>
      <c r="L158" s="426"/>
      <c r="M158" s="427"/>
      <c r="N158" s="363" t="s">
        <v>1046</v>
      </c>
      <c r="O158" s="364"/>
      <c r="P158" s="438">
        <v>0</v>
      </c>
      <c r="Q158" s="216">
        <v>122000000</v>
      </c>
    </row>
    <row r="159" spans="1:17" ht="22.5" customHeight="1" x14ac:dyDescent="0.15">
      <c r="A159" s="436" t="s">
        <v>1047</v>
      </c>
      <c r="B159" s="437"/>
      <c r="C159" s="435"/>
      <c r="D159" s="417">
        <f>D160+D293+D489</f>
        <v>350024</v>
      </c>
      <c r="E159" s="417">
        <f>E160+E293+E489</f>
        <v>2306015</v>
      </c>
      <c r="F159" s="417">
        <f>F160+F293+F489</f>
        <v>0</v>
      </c>
      <c r="G159" s="417">
        <f>G160+G293+G489</f>
        <v>2656039</v>
      </c>
      <c r="H159" s="622">
        <v>256479</v>
      </c>
      <c r="I159" s="622">
        <v>1776934</v>
      </c>
      <c r="J159" s="624">
        <v>2033413</v>
      </c>
      <c r="K159" s="419">
        <f>G159-J159</f>
        <v>622626</v>
      </c>
      <c r="L159" s="417">
        <v>2415196</v>
      </c>
      <c r="M159" s="417">
        <v>240843.63999999966</v>
      </c>
      <c r="N159" s="381" t="s">
        <v>518</v>
      </c>
      <c r="O159" s="378" t="s">
        <v>518</v>
      </c>
      <c r="P159" s="459"/>
      <c r="Q159" s="214">
        <v>99600000</v>
      </c>
    </row>
    <row r="160" spans="1:17" ht="22.5" customHeight="1" x14ac:dyDescent="0.15">
      <c r="A160" s="414"/>
      <c r="B160" s="415" t="s">
        <v>1048</v>
      </c>
      <c r="C160" s="435"/>
      <c r="D160" s="417">
        <f>D161+D183+D209+D228+D251+D265+D281</f>
        <v>0</v>
      </c>
      <c r="E160" s="417">
        <f>E161+E183+E209+E228+E251+E265+E281</f>
        <v>806062</v>
      </c>
      <c r="F160" s="417">
        <f>F161+F183+F209+F228+F251+F265+F281</f>
        <v>0</v>
      </c>
      <c r="G160" s="417">
        <f>G161+G183+G209+G228+G251+G265+G281</f>
        <v>806062</v>
      </c>
      <c r="H160" s="622">
        <v>0</v>
      </c>
      <c r="I160" s="622">
        <v>839271</v>
      </c>
      <c r="J160" s="624">
        <v>839271</v>
      </c>
      <c r="K160" s="419">
        <f>G160-J160</f>
        <v>-33209</v>
      </c>
      <c r="L160" s="417">
        <v>895016</v>
      </c>
      <c r="M160" s="417">
        <v>-88953.79999999993</v>
      </c>
      <c r="N160" s="431"/>
      <c r="O160" s="432"/>
      <c r="P160" s="457"/>
      <c r="Q160" s="217">
        <v>0</v>
      </c>
    </row>
    <row r="161" spans="1:17" ht="16.5" customHeight="1" x14ac:dyDescent="0.15">
      <c r="A161" s="414"/>
      <c r="B161" s="423"/>
      <c r="C161" s="424" t="s">
        <v>1049</v>
      </c>
      <c r="D161" s="417">
        <v>0</v>
      </c>
      <c r="E161" s="417">
        <v>111400</v>
      </c>
      <c r="F161" s="417">
        <v>0</v>
      </c>
      <c r="G161" s="418">
        <v>111400</v>
      </c>
      <c r="H161" s="622">
        <v>0</v>
      </c>
      <c r="I161" s="622">
        <v>185060</v>
      </c>
      <c r="J161" s="624">
        <v>185060</v>
      </c>
      <c r="K161" s="419">
        <f>G161-J161</f>
        <v>-73660</v>
      </c>
      <c r="L161" s="417">
        <v>315273</v>
      </c>
      <c r="M161" s="417">
        <v>-203873</v>
      </c>
      <c r="N161" s="431"/>
      <c r="O161" s="432"/>
      <c r="P161" s="457"/>
      <c r="Q161" s="217">
        <v>300000</v>
      </c>
    </row>
    <row r="162" spans="1:17" ht="16.5" customHeight="1" x14ac:dyDescent="0.15">
      <c r="A162" s="414"/>
      <c r="B162" s="423"/>
      <c r="C162" s="425"/>
      <c r="D162" s="426"/>
      <c r="E162" s="426"/>
      <c r="F162" s="426"/>
      <c r="G162" s="426"/>
      <c r="H162" s="628"/>
      <c r="I162" s="629"/>
      <c r="J162" s="629"/>
      <c r="K162" s="427"/>
      <c r="L162" s="426"/>
      <c r="M162" s="427"/>
      <c r="N162" s="363" t="s">
        <v>238</v>
      </c>
      <c r="O162" s="364"/>
      <c r="P162" s="438">
        <v>21200000</v>
      </c>
      <c r="Q162" s="217">
        <v>300000</v>
      </c>
    </row>
    <row r="163" spans="1:17" ht="22.5" customHeight="1" x14ac:dyDescent="0.15">
      <c r="A163" s="414"/>
      <c r="B163" s="423"/>
      <c r="C163" s="428"/>
      <c r="D163" s="429"/>
      <c r="E163" s="429"/>
      <c r="F163" s="429"/>
      <c r="G163" s="429"/>
      <c r="H163" s="631"/>
      <c r="I163" s="632"/>
      <c r="J163" s="632"/>
      <c r="K163" s="430"/>
      <c r="L163" s="429"/>
      <c r="M163" s="430"/>
      <c r="N163" s="363" t="s">
        <v>1050</v>
      </c>
      <c r="O163" s="364" t="s">
        <v>1051</v>
      </c>
      <c r="P163" s="458">
        <v>4800000</v>
      </c>
      <c r="Q163" s="214">
        <v>20644800</v>
      </c>
    </row>
    <row r="164" spans="1:17" ht="22.5" customHeight="1" x14ac:dyDescent="0.15">
      <c r="A164" s="414"/>
      <c r="B164" s="423"/>
      <c r="C164" s="428"/>
      <c r="D164" s="429"/>
      <c r="E164" s="429"/>
      <c r="F164" s="429"/>
      <c r="G164" s="429"/>
      <c r="H164" s="631"/>
      <c r="I164" s="632"/>
      <c r="J164" s="632"/>
      <c r="K164" s="430"/>
      <c r="L164" s="429"/>
      <c r="M164" s="430"/>
      <c r="N164" s="363" t="s">
        <v>1052</v>
      </c>
      <c r="O164" s="465" t="s">
        <v>1053</v>
      </c>
      <c r="P164" s="471">
        <v>3000000</v>
      </c>
      <c r="Q164" s="216">
        <v>20644800</v>
      </c>
    </row>
    <row r="165" spans="1:17" ht="22.5" customHeight="1" x14ac:dyDescent="0.15">
      <c r="A165" s="414"/>
      <c r="B165" s="423"/>
      <c r="C165" s="428"/>
      <c r="D165" s="429"/>
      <c r="E165" s="429"/>
      <c r="F165" s="429"/>
      <c r="G165" s="429"/>
      <c r="H165" s="631"/>
      <c r="I165" s="632"/>
      <c r="J165" s="632"/>
      <c r="K165" s="430"/>
      <c r="L165" s="429"/>
      <c r="M165" s="430"/>
      <c r="N165" s="363" t="s">
        <v>1054</v>
      </c>
      <c r="O165" s="364" t="s">
        <v>867</v>
      </c>
      <c r="P165" s="458">
        <v>2400000</v>
      </c>
      <c r="Q165" s="214">
        <v>3750000</v>
      </c>
    </row>
    <row r="166" spans="1:17" ht="22.5" customHeight="1" x14ac:dyDescent="0.15">
      <c r="A166" s="414"/>
      <c r="B166" s="423"/>
      <c r="C166" s="428"/>
      <c r="D166" s="429"/>
      <c r="E166" s="429"/>
      <c r="F166" s="429"/>
      <c r="G166" s="429"/>
      <c r="H166" s="631"/>
      <c r="I166" s="632"/>
      <c r="J166" s="632"/>
      <c r="K166" s="430"/>
      <c r="L166" s="429"/>
      <c r="M166" s="430"/>
      <c r="N166" s="363" t="s">
        <v>1055</v>
      </c>
      <c r="O166" s="465" t="s">
        <v>1056</v>
      </c>
      <c r="P166" s="471">
        <v>1000000</v>
      </c>
      <c r="Q166" s="216">
        <v>3750000</v>
      </c>
    </row>
    <row r="167" spans="1:17" ht="22.5" customHeight="1" x14ac:dyDescent="0.15">
      <c r="A167" s="414"/>
      <c r="B167" s="423"/>
      <c r="C167" s="428"/>
      <c r="D167" s="429"/>
      <c r="E167" s="429"/>
      <c r="F167" s="429"/>
      <c r="G167" s="429"/>
      <c r="H167" s="631"/>
      <c r="I167" s="632"/>
      <c r="J167" s="632"/>
      <c r="K167" s="430"/>
      <c r="L167" s="429"/>
      <c r="M167" s="430"/>
      <c r="N167" s="363" t="s">
        <v>1057</v>
      </c>
      <c r="O167" s="465" t="s">
        <v>1058</v>
      </c>
      <c r="P167" s="471">
        <v>2000000</v>
      </c>
      <c r="Q167" s="214">
        <v>8640000</v>
      </c>
    </row>
    <row r="168" spans="1:17" ht="22.5" customHeight="1" x14ac:dyDescent="0.15">
      <c r="A168" s="414"/>
      <c r="B168" s="423"/>
      <c r="C168" s="428"/>
      <c r="D168" s="429"/>
      <c r="E168" s="429"/>
      <c r="F168" s="429"/>
      <c r="G168" s="429"/>
      <c r="H168" s="631"/>
      <c r="I168" s="632"/>
      <c r="J168" s="632"/>
      <c r="K168" s="430"/>
      <c r="L168" s="429"/>
      <c r="M168" s="430"/>
      <c r="N168" s="363" t="s">
        <v>1059</v>
      </c>
      <c r="O168" s="512" t="s">
        <v>1060</v>
      </c>
      <c r="P168" s="460">
        <v>6000000</v>
      </c>
      <c r="Q168" s="214">
        <v>8000000</v>
      </c>
    </row>
    <row r="169" spans="1:17" ht="22.5" customHeight="1" x14ac:dyDescent="0.15">
      <c r="A169" s="414"/>
      <c r="B169" s="423"/>
      <c r="C169" s="428"/>
      <c r="D169" s="429"/>
      <c r="E169" s="429"/>
      <c r="F169" s="429"/>
      <c r="G169" s="429"/>
      <c r="H169" s="631"/>
      <c r="I169" s="632"/>
      <c r="J169" s="632"/>
      <c r="K169" s="430"/>
      <c r="L169" s="429"/>
      <c r="M169" s="430"/>
      <c r="N169" s="363" t="s">
        <v>1061</v>
      </c>
      <c r="O169" s="512" t="s">
        <v>1062</v>
      </c>
      <c r="P169" s="460">
        <v>2000000</v>
      </c>
      <c r="Q169" s="216">
        <v>600000</v>
      </c>
    </row>
    <row r="170" spans="1:17" ht="22.5" customHeight="1" x14ac:dyDescent="0.15">
      <c r="A170" s="414"/>
      <c r="B170" s="423"/>
      <c r="C170" s="428"/>
      <c r="D170" s="429"/>
      <c r="E170" s="429"/>
      <c r="F170" s="429"/>
      <c r="G170" s="429"/>
      <c r="H170" s="631"/>
      <c r="I170" s="632"/>
      <c r="J170" s="632"/>
      <c r="K170" s="430"/>
      <c r="L170" s="429"/>
      <c r="M170" s="430"/>
      <c r="N170" s="363" t="s">
        <v>237</v>
      </c>
      <c r="O170" s="364"/>
      <c r="P170" s="438">
        <v>53000000</v>
      </c>
      <c r="Q170" s="216">
        <v>5000000</v>
      </c>
    </row>
    <row r="171" spans="1:17" ht="22.5" customHeight="1" x14ac:dyDescent="0.15">
      <c r="A171" s="414"/>
      <c r="B171" s="423"/>
      <c r="C171" s="428"/>
      <c r="D171" s="429"/>
      <c r="E171" s="429"/>
      <c r="F171" s="429"/>
      <c r="G171" s="429"/>
      <c r="H171" s="631"/>
      <c r="I171" s="632"/>
      <c r="J171" s="632"/>
      <c r="K171" s="430"/>
      <c r="L171" s="429"/>
      <c r="M171" s="430"/>
      <c r="N171" s="363" t="s">
        <v>236</v>
      </c>
      <c r="O171" s="452" t="s">
        <v>1063</v>
      </c>
      <c r="P171" s="450">
        <v>15000000</v>
      </c>
      <c r="Q171" s="216">
        <v>700000</v>
      </c>
    </row>
    <row r="172" spans="1:17" ht="22.5" customHeight="1" x14ac:dyDescent="0.15">
      <c r="A172" s="414"/>
      <c r="B172" s="423"/>
      <c r="C172" s="428"/>
      <c r="D172" s="429"/>
      <c r="E172" s="429"/>
      <c r="F172" s="429"/>
      <c r="G172" s="429"/>
      <c r="H172" s="631"/>
      <c r="I172" s="632"/>
      <c r="J172" s="632"/>
      <c r="K172" s="430"/>
      <c r="L172" s="429"/>
      <c r="M172" s="430"/>
      <c r="N172" s="363" t="s">
        <v>1064</v>
      </c>
      <c r="O172" s="452" t="s">
        <v>1065</v>
      </c>
      <c r="P172" s="450">
        <v>8000000</v>
      </c>
      <c r="Q172" s="189"/>
    </row>
    <row r="173" spans="1:17" ht="22.5" customHeight="1" x14ac:dyDescent="0.15">
      <c r="A173" s="414"/>
      <c r="B173" s="423"/>
      <c r="C173" s="428"/>
      <c r="D173" s="429"/>
      <c r="E173" s="429"/>
      <c r="F173" s="429"/>
      <c r="G173" s="429"/>
      <c r="H173" s="631"/>
      <c r="I173" s="632"/>
      <c r="J173" s="632"/>
      <c r="K173" s="430"/>
      <c r="L173" s="429"/>
      <c r="M173" s="430"/>
      <c r="N173" s="363" t="s">
        <v>1066</v>
      </c>
      <c r="O173" s="452" t="s">
        <v>1067</v>
      </c>
      <c r="P173" s="450">
        <v>30000000</v>
      </c>
      <c r="Q173" s="214">
        <v>2200000</v>
      </c>
    </row>
    <row r="174" spans="1:17" ht="22.5" customHeight="1" x14ac:dyDescent="0.15">
      <c r="A174" s="414"/>
      <c r="B174" s="423"/>
      <c r="C174" s="428"/>
      <c r="D174" s="429"/>
      <c r="E174" s="429"/>
      <c r="F174" s="429"/>
      <c r="G174" s="429"/>
      <c r="H174" s="631"/>
      <c r="I174" s="632"/>
      <c r="J174" s="632"/>
      <c r="K174" s="430"/>
      <c r="L174" s="429"/>
      <c r="M174" s="430"/>
      <c r="N174" s="363" t="s">
        <v>235</v>
      </c>
      <c r="O174" s="364"/>
      <c r="P174" s="438">
        <v>35000000</v>
      </c>
      <c r="Q174" s="216">
        <v>1200000</v>
      </c>
    </row>
    <row r="175" spans="1:17" ht="22.5" customHeight="1" x14ac:dyDescent="0.15">
      <c r="A175" s="414"/>
      <c r="B175" s="423"/>
      <c r="C175" s="428"/>
      <c r="D175" s="429"/>
      <c r="E175" s="429"/>
      <c r="F175" s="429"/>
      <c r="G175" s="429"/>
      <c r="H175" s="631"/>
      <c r="I175" s="632"/>
      <c r="J175" s="632"/>
      <c r="K175" s="430"/>
      <c r="L175" s="429"/>
      <c r="M175" s="430"/>
      <c r="N175" s="363" t="s">
        <v>1068</v>
      </c>
      <c r="O175" s="452" t="s">
        <v>1069</v>
      </c>
      <c r="P175" s="450">
        <v>3600000</v>
      </c>
      <c r="Q175" s="216">
        <v>16000000</v>
      </c>
    </row>
    <row r="176" spans="1:17" ht="22.5" customHeight="1" x14ac:dyDescent="0.15">
      <c r="A176" s="414"/>
      <c r="B176" s="423"/>
      <c r="C176" s="428"/>
      <c r="D176" s="429"/>
      <c r="E176" s="429"/>
      <c r="F176" s="429"/>
      <c r="G176" s="429"/>
      <c r="H176" s="631"/>
      <c r="I176" s="632"/>
      <c r="J176" s="632"/>
      <c r="K176" s="430"/>
      <c r="L176" s="429"/>
      <c r="M176" s="430"/>
      <c r="N176" s="363" t="s">
        <v>1070</v>
      </c>
      <c r="O176" s="452" t="s">
        <v>1071</v>
      </c>
      <c r="P176" s="450">
        <v>8400000</v>
      </c>
      <c r="Q176" s="216">
        <v>50000</v>
      </c>
    </row>
    <row r="177" spans="1:17" ht="22.5" customHeight="1" x14ac:dyDescent="0.15">
      <c r="A177" s="414"/>
      <c r="B177" s="423"/>
      <c r="C177" s="428"/>
      <c r="D177" s="429"/>
      <c r="E177" s="429"/>
      <c r="F177" s="429"/>
      <c r="G177" s="429"/>
      <c r="H177" s="631"/>
      <c r="I177" s="632"/>
      <c r="J177" s="632"/>
      <c r="K177" s="430"/>
      <c r="L177" s="429"/>
      <c r="M177" s="430"/>
      <c r="N177" s="363" t="s">
        <v>234</v>
      </c>
      <c r="O177" s="452" t="s">
        <v>1072</v>
      </c>
      <c r="P177" s="450">
        <v>14000000</v>
      </c>
      <c r="Q177" s="216">
        <v>600000</v>
      </c>
    </row>
    <row r="178" spans="1:17" ht="22.5" customHeight="1" x14ac:dyDescent="0.15">
      <c r="A178" s="414"/>
      <c r="B178" s="423"/>
      <c r="C178" s="428"/>
      <c r="D178" s="429"/>
      <c r="E178" s="429"/>
      <c r="F178" s="429"/>
      <c r="G178" s="429"/>
      <c r="H178" s="631"/>
      <c r="I178" s="632"/>
      <c r="J178" s="632"/>
      <c r="K178" s="430"/>
      <c r="L178" s="429"/>
      <c r="M178" s="430"/>
      <c r="N178" s="363" t="s">
        <v>1073</v>
      </c>
      <c r="O178" s="452" t="s">
        <v>1074</v>
      </c>
      <c r="P178" s="450">
        <v>3000000</v>
      </c>
      <c r="Q178" s="216">
        <v>21000000</v>
      </c>
    </row>
    <row r="179" spans="1:17" ht="22.5" customHeight="1" x14ac:dyDescent="0.15">
      <c r="A179" s="414"/>
      <c r="B179" s="423"/>
      <c r="C179" s="428"/>
      <c r="D179" s="429"/>
      <c r="E179" s="429"/>
      <c r="F179" s="429"/>
      <c r="G179" s="429"/>
      <c r="H179" s="631"/>
      <c r="I179" s="632"/>
      <c r="J179" s="632"/>
      <c r="K179" s="430"/>
      <c r="L179" s="429"/>
      <c r="M179" s="430"/>
      <c r="N179" s="363" t="s">
        <v>1076</v>
      </c>
      <c r="O179" s="452" t="s">
        <v>1077</v>
      </c>
      <c r="P179" s="450">
        <v>6000000</v>
      </c>
      <c r="Q179" s="216">
        <v>10560000</v>
      </c>
    </row>
    <row r="180" spans="1:17" ht="22.5" customHeight="1" x14ac:dyDescent="0.15">
      <c r="A180" s="414"/>
      <c r="B180" s="423"/>
      <c r="C180" s="428"/>
      <c r="D180" s="429"/>
      <c r="E180" s="429"/>
      <c r="F180" s="429"/>
      <c r="G180" s="429"/>
      <c r="H180" s="631"/>
      <c r="I180" s="632"/>
      <c r="J180" s="632"/>
      <c r="K180" s="430"/>
      <c r="L180" s="429"/>
      <c r="M180" s="430"/>
      <c r="N180" s="363" t="s">
        <v>233</v>
      </c>
      <c r="O180" s="364"/>
      <c r="P180" s="438">
        <v>2200000</v>
      </c>
      <c r="Q180" s="311">
        <v>46400000</v>
      </c>
    </row>
    <row r="181" spans="1:17" ht="22.5" customHeight="1" x14ac:dyDescent="0.15">
      <c r="A181" s="414"/>
      <c r="B181" s="423"/>
      <c r="C181" s="428"/>
      <c r="D181" s="429"/>
      <c r="E181" s="429"/>
      <c r="F181" s="429"/>
      <c r="G181" s="429"/>
      <c r="H181" s="631"/>
      <c r="I181" s="632"/>
      <c r="J181" s="632"/>
      <c r="K181" s="430"/>
      <c r="L181" s="429"/>
      <c r="M181" s="430"/>
      <c r="N181" s="363" t="s">
        <v>1078</v>
      </c>
      <c r="O181" s="364" t="s">
        <v>1079</v>
      </c>
      <c r="P181" s="458">
        <v>1200000</v>
      </c>
      <c r="Q181" s="311">
        <v>5000000</v>
      </c>
    </row>
    <row r="182" spans="1:17" ht="22.5" customHeight="1" x14ac:dyDescent="0.15">
      <c r="A182" s="414"/>
      <c r="B182" s="423"/>
      <c r="C182" s="428"/>
      <c r="D182" s="429"/>
      <c r="E182" s="429"/>
      <c r="F182" s="429"/>
      <c r="G182" s="429"/>
      <c r="H182" s="631"/>
      <c r="I182" s="632"/>
      <c r="J182" s="632"/>
      <c r="K182" s="430"/>
      <c r="L182" s="429"/>
      <c r="M182" s="430"/>
      <c r="N182" s="363" t="s">
        <v>1080</v>
      </c>
      <c r="O182" s="465" t="s">
        <v>1056</v>
      </c>
      <c r="P182" s="471">
        <v>1000000</v>
      </c>
      <c r="Q182" s="311">
        <v>26160000</v>
      </c>
    </row>
    <row r="183" spans="1:17" ht="22.5" customHeight="1" x14ac:dyDescent="0.15">
      <c r="A183" s="414"/>
      <c r="B183" s="423"/>
      <c r="C183" s="424" t="s">
        <v>1081</v>
      </c>
      <c r="D183" s="417">
        <v>0</v>
      </c>
      <c r="E183" s="417">
        <v>165907</v>
      </c>
      <c r="F183" s="417">
        <v>0</v>
      </c>
      <c r="G183" s="417">
        <v>165907</v>
      </c>
      <c r="H183" s="622">
        <v>0</v>
      </c>
      <c r="I183" s="622">
        <v>154037</v>
      </c>
      <c r="J183" s="624">
        <v>154037</v>
      </c>
      <c r="K183" s="419">
        <f>G183-J183</f>
        <v>11870</v>
      </c>
      <c r="L183" s="417">
        <v>138713</v>
      </c>
      <c r="M183" s="417">
        <v>27194</v>
      </c>
      <c r="N183" s="431"/>
      <c r="O183" s="432"/>
      <c r="P183" s="457"/>
      <c r="Q183" s="234">
        <v>4752000</v>
      </c>
    </row>
    <row r="184" spans="1:17" ht="22.5" customHeight="1" x14ac:dyDescent="0.15">
      <c r="A184" s="414"/>
      <c r="B184" s="423"/>
      <c r="C184" s="428"/>
      <c r="D184" s="429"/>
      <c r="E184" s="429"/>
      <c r="F184" s="429"/>
      <c r="G184" s="429"/>
      <c r="H184" s="631"/>
      <c r="I184" s="632"/>
      <c r="J184" s="632"/>
      <c r="K184" s="430"/>
      <c r="L184" s="429"/>
      <c r="M184" s="430"/>
      <c r="N184" s="363" t="s">
        <v>232</v>
      </c>
      <c r="O184" s="364"/>
      <c r="P184" s="438">
        <v>145124000</v>
      </c>
      <c r="Q184" s="189"/>
    </row>
    <row r="185" spans="1:17" ht="22.5" customHeight="1" x14ac:dyDescent="0.15">
      <c r="A185" s="414"/>
      <c r="B185" s="423"/>
      <c r="C185" s="428"/>
      <c r="D185" s="429"/>
      <c r="E185" s="429"/>
      <c r="F185" s="429"/>
      <c r="G185" s="429"/>
      <c r="H185" s="631"/>
      <c r="I185" s="632"/>
      <c r="J185" s="632"/>
      <c r="K185" s="430"/>
      <c r="L185" s="429"/>
      <c r="M185" s="430"/>
      <c r="N185" s="363" t="s">
        <v>1082</v>
      </c>
      <c r="O185" s="364" t="s">
        <v>1083</v>
      </c>
      <c r="P185" s="458">
        <v>5040000</v>
      </c>
      <c r="Q185" s="234">
        <v>3000000</v>
      </c>
    </row>
    <row r="186" spans="1:17" ht="22.5" customHeight="1" x14ac:dyDescent="0.15">
      <c r="A186" s="414"/>
      <c r="B186" s="423"/>
      <c r="C186" s="428"/>
      <c r="D186" s="429"/>
      <c r="E186" s="429"/>
      <c r="F186" s="429"/>
      <c r="G186" s="429"/>
      <c r="H186" s="631"/>
      <c r="I186" s="632"/>
      <c r="J186" s="632"/>
      <c r="K186" s="430"/>
      <c r="L186" s="429"/>
      <c r="M186" s="430"/>
      <c r="N186" s="363" t="s">
        <v>231</v>
      </c>
      <c r="O186" s="452" t="s">
        <v>1084</v>
      </c>
      <c r="P186" s="450">
        <v>27300000</v>
      </c>
      <c r="Q186" s="234">
        <v>2000000</v>
      </c>
    </row>
    <row r="187" spans="1:17" ht="22.5" customHeight="1" x14ac:dyDescent="0.15">
      <c r="A187" s="414"/>
      <c r="B187" s="423"/>
      <c r="C187" s="428"/>
      <c r="D187" s="429"/>
      <c r="E187" s="429"/>
      <c r="F187" s="429"/>
      <c r="G187" s="429"/>
      <c r="H187" s="631"/>
      <c r="I187" s="632"/>
      <c r="J187" s="632"/>
      <c r="K187" s="430"/>
      <c r="L187" s="429"/>
      <c r="M187" s="430"/>
      <c r="N187" s="363" t="s">
        <v>230</v>
      </c>
      <c r="O187" s="465" t="s">
        <v>1085</v>
      </c>
      <c r="P187" s="471">
        <v>88044000</v>
      </c>
      <c r="Q187" s="214">
        <v>8820000</v>
      </c>
    </row>
    <row r="188" spans="1:17" ht="22.5" customHeight="1" x14ac:dyDescent="0.15">
      <c r="A188" s="414"/>
      <c r="B188" s="423"/>
      <c r="C188" s="428"/>
      <c r="D188" s="429"/>
      <c r="E188" s="429"/>
      <c r="F188" s="429"/>
      <c r="G188" s="429"/>
      <c r="H188" s="631"/>
      <c r="I188" s="632"/>
      <c r="J188" s="632"/>
      <c r="K188" s="430"/>
      <c r="L188" s="429"/>
      <c r="M188" s="430"/>
      <c r="N188" s="363" t="s">
        <v>229</v>
      </c>
      <c r="O188" s="465" t="s">
        <v>1086</v>
      </c>
      <c r="P188" s="471">
        <v>19740000</v>
      </c>
      <c r="Q188" s="216">
        <v>4200000</v>
      </c>
    </row>
    <row r="189" spans="1:17" ht="22.5" customHeight="1" x14ac:dyDescent="0.15">
      <c r="A189" s="414"/>
      <c r="B189" s="423"/>
      <c r="C189" s="428"/>
      <c r="D189" s="429"/>
      <c r="E189" s="429"/>
      <c r="F189" s="429"/>
      <c r="G189" s="429"/>
      <c r="H189" s="631"/>
      <c r="I189" s="632"/>
      <c r="J189" s="632"/>
      <c r="K189" s="430"/>
      <c r="L189" s="429"/>
      <c r="M189" s="430"/>
      <c r="N189" s="363" t="s">
        <v>1087</v>
      </c>
      <c r="O189" s="465" t="s">
        <v>1088</v>
      </c>
      <c r="P189" s="471">
        <v>5000000</v>
      </c>
      <c r="Q189" s="216">
        <v>3720000</v>
      </c>
    </row>
    <row r="190" spans="1:17" ht="22.5" customHeight="1" x14ac:dyDescent="0.15">
      <c r="A190" s="414"/>
      <c r="B190" s="423"/>
      <c r="C190" s="428"/>
      <c r="D190" s="429"/>
      <c r="E190" s="429"/>
      <c r="F190" s="429"/>
      <c r="G190" s="429"/>
      <c r="H190" s="631"/>
      <c r="I190" s="632"/>
      <c r="J190" s="632"/>
      <c r="K190" s="430"/>
      <c r="L190" s="429"/>
      <c r="M190" s="430"/>
      <c r="N190" s="363" t="s">
        <v>228</v>
      </c>
      <c r="O190" s="364"/>
      <c r="P190" s="438">
        <v>5000000</v>
      </c>
      <c r="Q190" s="216">
        <v>900000</v>
      </c>
    </row>
    <row r="191" spans="1:17" ht="22.5" customHeight="1" x14ac:dyDescent="0.15">
      <c r="A191" s="414"/>
      <c r="B191" s="423"/>
      <c r="C191" s="428"/>
      <c r="D191" s="429"/>
      <c r="E191" s="429"/>
      <c r="F191" s="429"/>
      <c r="G191" s="429"/>
      <c r="H191" s="631"/>
      <c r="I191" s="632"/>
      <c r="J191" s="632"/>
      <c r="K191" s="430"/>
      <c r="L191" s="429"/>
      <c r="M191" s="430"/>
      <c r="N191" s="363" t="s">
        <v>1089</v>
      </c>
      <c r="O191" s="473" t="s">
        <v>1090</v>
      </c>
      <c r="P191" s="470">
        <v>5000000</v>
      </c>
      <c r="Q191" s="189"/>
    </row>
    <row r="192" spans="1:17" ht="22.5" customHeight="1" x14ac:dyDescent="0.15">
      <c r="A192" s="414"/>
      <c r="B192" s="423"/>
      <c r="C192" s="428"/>
      <c r="D192" s="429"/>
      <c r="E192" s="429"/>
      <c r="F192" s="429"/>
      <c r="G192" s="429"/>
      <c r="H192" s="631"/>
      <c r="I192" s="632"/>
      <c r="J192" s="632"/>
      <c r="K192" s="430"/>
      <c r="L192" s="429"/>
      <c r="M192" s="430"/>
      <c r="N192" s="363" t="s">
        <v>227</v>
      </c>
      <c r="O192" s="364"/>
      <c r="P192" s="438">
        <v>2000000</v>
      </c>
      <c r="Q192" s="214">
        <v>17140000</v>
      </c>
    </row>
    <row r="193" spans="1:17" ht="22.5" customHeight="1" x14ac:dyDescent="0.15">
      <c r="A193" s="414"/>
      <c r="B193" s="423"/>
      <c r="C193" s="428"/>
      <c r="D193" s="429"/>
      <c r="E193" s="429"/>
      <c r="F193" s="429"/>
      <c r="G193" s="429"/>
      <c r="H193" s="631"/>
      <c r="I193" s="632"/>
      <c r="J193" s="632"/>
      <c r="K193" s="430"/>
      <c r="L193" s="429"/>
      <c r="M193" s="430"/>
      <c r="N193" s="363" t="s">
        <v>226</v>
      </c>
      <c r="O193" s="364" t="s">
        <v>852</v>
      </c>
      <c r="P193" s="458">
        <v>2000000</v>
      </c>
      <c r="Q193" s="217">
        <v>6000000</v>
      </c>
    </row>
    <row r="194" spans="1:17" ht="22.5" customHeight="1" x14ac:dyDescent="0.15">
      <c r="A194" s="414"/>
      <c r="B194" s="423"/>
      <c r="C194" s="428"/>
      <c r="D194" s="429"/>
      <c r="E194" s="429"/>
      <c r="F194" s="429"/>
      <c r="G194" s="429"/>
      <c r="H194" s="631"/>
      <c r="I194" s="632"/>
      <c r="J194" s="632"/>
      <c r="K194" s="430"/>
      <c r="L194" s="429"/>
      <c r="M194" s="430"/>
      <c r="N194" s="363" t="s">
        <v>225</v>
      </c>
      <c r="O194" s="364"/>
      <c r="P194" s="438">
        <v>10500000</v>
      </c>
      <c r="Q194" s="216">
        <v>3600000</v>
      </c>
    </row>
    <row r="195" spans="1:17" ht="22.5" customHeight="1" x14ac:dyDescent="0.15">
      <c r="A195" s="414"/>
      <c r="B195" s="423"/>
      <c r="C195" s="428"/>
      <c r="D195" s="429"/>
      <c r="E195" s="429"/>
      <c r="F195" s="429"/>
      <c r="G195" s="429"/>
      <c r="H195" s="631"/>
      <c r="I195" s="632"/>
      <c r="J195" s="632"/>
      <c r="K195" s="430"/>
      <c r="L195" s="429"/>
      <c r="M195" s="430"/>
      <c r="N195" s="363" t="s">
        <v>308</v>
      </c>
      <c r="O195" s="494" t="s">
        <v>1091</v>
      </c>
      <c r="P195" s="361">
        <v>700000</v>
      </c>
      <c r="Q195" s="219">
        <v>6000000</v>
      </c>
    </row>
    <row r="196" spans="1:17" ht="22.5" customHeight="1" x14ac:dyDescent="0.15">
      <c r="A196" s="414"/>
      <c r="B196" s="423"/>
      <c r="C196" s="428"/>
      <c r="D196" s="429"/>
      <c r="E196" s="429"/>
      <c r="F196" s="429"/>
      <c r="G196" s="429"/>
      <c r="H196" s="631"/>
      <c r="I196" s="632"/>
      <c r="J196" s="632"/>
      <c r="K196" s="430"/>
      <c r="L196" s="429"/>
      <c r="M196" s="430"/>
      <c r="N196" s="363" t="s">
        <v>1092</v>
      </c>
      <c r="O196" s="452" t="s">
        <v>1093</v>
      </c>
      <c r="P196" s="450">
        <v>1800000</v>
      </c>
      <c r="Q196" s="216">
        <v>1440000</v>
      </c>
    </row>
    <row r="197" spans="1:17" ht="22.5" customHeight="1" x14ac:dyDescent="0.15">
      <c r="A197" s="414"/>
      <c r="B197" s="423"/>
      <c r="C197" s="428"/>
      <c r="D197" s="429"/>
      <c r="E197" s="429"/>
      <c r="F197" s="429"/>
      <c r="G197" s="429"/>
      <c r="H197" s="631"/>
      <c r="I197" s="632"/>
      <c r="J197" s="632"/>
      <c r="K197" s="430"/>
      <c r="L197" s="429"/>
      <c r="M197" s="430"/>
      <c r="N197" s="363" t="s">
        <v>1095</v>
      </c>
      <c r="O197" s="452" t="s">
        <v>1096</v>
      </c>
      <c r="P197" s="450">
        <v>2500000</v>
      </c>
      <c r="Q197" s="217">
        <v>3900000</v>
      </c>
    </row>
    <row r="198" spans="1:17" ht="22.5" customHeight="1" x14ac:dyDescent="0.15">
      <c r="A198" s="414"/>
      <c r="B198" s="423"/>
      <c r="C198" s="428"/>
      <c r="D198" s="429"/>
      <c r="E198" s="429"/>
      <c r="F198" s="429"/>
      <c r="G198" s="429"/>
      <c r="H198" s="631"/>
      <c r="I198" s="632"/>
      <c r="J198" s="632"/>
      <c r="K198" s="430"/>
      <c r="L198" s="429"/>
      <c r="M198" s="430"/>
      <c r="N198" s="363" t="s">
        <v>1097</v>
      </c>
      <c r="O198" s="452" t="s">
        <v>1098</v>
      </c>
      <c r="P198" s="450">
        <v>1500000</v>
      </c>
      <c r="Q198" s="216">
        <v>600000</v>
      </c>
    </row>
    <row r="199" spans="1:17" ht="22.5" customHeight="1" x14ac:dyDescent="0.15">
      <c r="A199" s="414"/>
      <c r="B199" s="423"/>
      <c r="C199" s="428"/>
      <c r="D199" s="429"/>
      <c r="E199" s="429"/>
      <c r="F199" s="429"/>
      <c r="G199" s="429"/>
      <c r="H199" s="631"/>
      <c r="I199" s="632"/>
      <c r="J199" s="632"/>
      <c r="K199" s="430"/>
      <c r="L199" s="429"/>
      <c r="M199" s="430"/>
      <c r="N199" s="363" t="s">
        <v>1099</v>
      </c>
      <c r="O199" s="452" t="s">
        <v>1100</v>
      </c>
      <c r="P199" s="450">
        <v>3000000</v>
      </c>
      <c r="Q199" s="214">
        <v>21000000</v>
      </c>
    </row>
    <row r="200" spans="1:17" ht="22.5" customHeight="1" x14ac:dyDescent="0.15">
      <c r="A200" s="414"/>
      <c r="B200" s="423"/>
      <c r="C200" s="428"/>
      <c r="D200" s="429"/>
      <c r="E200" s="429"/>
      <c r="F200" s="429"/>
      <c r="G200" s="429"/>
      <c r="H200" s="631"/>
      <c r="I200" s="632"/>
      <c r="J200" s="632"/>
      <c r="K200" s="430"/>
      <c r="L200" s="429"/>
      <c r="M200" s="430"/>
      <c r="N200" s="363" t="s">
        <v>1101</v>
      </c>
      <c r="O200" s="452" t="s">
        <v>11</v>
      </c>
      <c r="P200" s="450">
        <v>1000000</v>
      </c>
      <c r="Q200" s="219">
        <v>15000000</v>
      </c>
    </row>
    <row r="201" spans="1:17" ht="22.5" customHeight="1" x14ac:dyDescent="0.15">
      <c r="A201" s="414"/>
      <c r="B201" s="423"/>
      <c r="C201" s="428"/>
      <c r="D201" s="429"/>
      <c r="E201" s="429"/>
      <c r="F201" s="429"/>
      <c r="G201" s="429"/>
      <c r="H201" s="631"/>
      <c r="I201" s="632"/>
      <c r="J201" s="632"/>
      <c r="K201" s="430"/>
      <c r="L201" s="429"/>
      <c r="M201" s="430"/>
      <c r="N201" s="363" t="s">
        <v>224</v>
      </c>
      <c r="O201" s="364"/>
      <c r="P201" s="438">
        <v>183000</v>
      </c>
      <c r="Q201" s="217">
        <v>0</v>
      </c>
    </row>
    <row r="202" spans="1:17" ht="22.5" customHeight="1" x14ac:dyDescent="0.15">
      <c r="A202" s="414"/>
      <c r="B202" s="423"/>
      <c r="C202" s="428"/>
      <c r="D202" s="429"/>
      <c r="E202" s="429"/>
      <c r="F202" s="429"/>
      <c r="G202" s="429"/>
      <c r="H202" s="631"/>
      <c r="I202" s="632"/>
      <c r="J202" s="632"/>
      <c r="K202" s="430"/>
      <c r="L202" s="429"/>
      <c r="M202" s="430"/>
      <c r="N202" s="363" t="s">
        <v>309</v>
      </c>
      <c r="O202" s="364" t="s">
        <v>1102</v>
      </c>
      <c r="P202" s="458">
        <v>183000</v>
      </c>
      <c r="Q202" s="214">
        <v>3000000</v>
      </c>
    </row>
    <row r="203" spans="1:17" ht="22.5" customHeight="1" x14ac:dyDescent="0.15">
      <c r="A203" s="414"/>
      <c r="B203" s="423"/>
      <c r="C203" s="428"/>
      <c r="D203" s="429"/>
      <c r="E203" s="429"/>
      <c r="F203" s="429"/>
      <c r="G203" s="429"/>
      <c r="H203" s="631"/>
      <c r="I203" s="632"/>
      <c r="J203" s="632"/>
      <c r="K203" s="430"/>
      <c r="L203" s="429"/>
      <c r="M203" s="430"/>
      <c r="N203" s="363" t="s">
        <v>223</v>
      </c>
      <c r="O203" s="364"/>
      <c r="P203" s="438">
        <v>2000000</v>
      </c>
      <c r="Q203" s="216">
        <v>960000</v>
      </c>
    </row>
    <row r="204" spans="1:17" ht="22.5" customHeight="1" x14ac:dyDescent="0.15">
      <c r="A204" s="414"/>
      <c r="B204" s="423"/>
      <c r="C204" s="428"/>
      <c r="D204" s="429"/>
      <c r="E204" s="429"/>
      <c r="F204" s="429"/>
      <c r="G204" s="429"/>
      <c r="H204" s="631"/>
      <c r="I204" s="632"/>
      <c r="J204" s="632"/>
      <c r="K204" s="430"/>
      <c r="L204" s="429"/>
      <c r="M204" s="430"/>
      <c r="N204" s="363" t="s">
        <v>1103</v>
      </c>
      <c r="O204" s="473" t="s">
        <v>1104</v>
      </c>
      <c r="P204" s="470">
        <v>2000000</v>
      </c>
      <c r="Q204" s="216">
        <v>1200000</v>
      </c>
    </row>
    <row r="205" spans="1:17" ht="22.5" customHeight="1" x14ac:dyDescent="0.15">
      <c r="A205" s="414"/>
      <c r="B205" s="423"/>
      <c r="C205" s="428"/>
      <c r="D205" s="429"/>
      <c r="E205" s="429"/>
      <c r="F205" s="429"/>
      <c r="G205" s="429"/>
      <c r="H205" s="631"/>
      <c r="I205" s="632"/>
      <c r="J205" s="632"/>
      <c r="K205" s="430"/>
      <c r="L205" s="429"/>
      <c r="M205" s="430"/>
      <c r="N205" s="363" t="s">
        <v>1105</v>
      </c>
      <c r="O205" s="364"/>
      <c r="P205" s="438">
        <v>1100000</v>
      </c>
      <c r="Q205" s="234">
        <v>12000000</v>
      </c>
    </row>
    <row r="206" spans="1:17" ht="22.5" customHeight="1" x14ac:dyDescent="0.15">
      <c r="A206" s="414"/>
      <c r="B206" s="423"/>
      <c r="C206" s="428"/>
      <c r="D206" s="429"/>
      <c r="E206" s="429"/>
      <c r="F206" s="429"/>
      <c r="G206" s="429"/>
      <c r="H206" s="631"/>
      <c r="I206" s="632"/>
      <c r="J206" s="632"/>
      <c r="K206" s="430"/>
      <c r="L206" s="429"/>
      <c r="M206" s="430"/>
      <c r="N206" s="363" t="s">
        <v>1106</v>
      </c>
      <c r="O206" s="364" t="s">
        <v>92</v>
      </c>
      <c r="P206" s="458">
        <v>300000</v>
      </c>
      <c r="Q206" s="234">
        <v>5000000</v>
      </c>
    </row>
    <row r="207" spans="1:17" ht="22.5" customHeight="1" x14ac:dyDescent="0.15">
      <c r="A207" s="414"/>
      <c r="B207" s="423"/>
      <c r="C207" s="428"/>
      <c r="D207" s="429"/>
      <c r="E207" s="429"/>
      <c r="F207" s="429"/>
      <c r="G207" s="429"/>
      <c r="H207" s="631"/>
      <c r="I207" s="632"/>
      <c r="J207" s="632"/>
      <c r="K207" s="430"/>
      <c r="L207" s="429"/>
      <c r="M207" s="430"/>
      <c r="N207" s="363" t="s">
        <v>1107</v>
      </c>
      <c r="O207" s="452" t="s">
        <v>66</v>
      </c>
      <c r="P207" s="450">
        <v>300000</v>
      </c>
      <c r="Q207" s="217">
        <v>12160000</v>
      </c>
    </row>
    <row r="208" spans="1:17" ht="22.5" customHeight="1" x14ac:dyDescent="0.15">
      <c r="A208" s="414"/>
      <c r="B208" s="423"/>
      <c r="C208" s="428"/>
      <c r="D208" s="429"/>
      <c r="E208" s="429"/>
      <c r="F208" s="429"/>
      <c r="G208" s="429"/>
      <c r="H208" s="631"/>
      <c r="I208" s="632"/>
      <c r="J208" s="632"/>
      <c r="K208" s="430"/>
      <c r="L208" s="429"/>
      <c r="M208" s="430"/>
      <c r="N208" s="363" t="s">
        <v>1108</v>
      </c>
      <c r="O208" s="452" t="s">
        <v>981</v>
      </c>
      <c r="P208" s="450">
        <v>500000</v>
      </c>
      <c r="Q208" s="234">
        <v>2850000</v>
      </c>
    </row>
    <row r="209" spans="1:17" ht="22.5" customHeight="1" x14ac:dyDescent="0.15">
      <c r="A209" s="414"/>
      <c r="B209" s="423"/>
      <c r="C209" s="424" t="s">
        <v>1109</v>
      </c>
      <c r="D209" s="417">
        <v>0</v>
      </c>
      <c r="E209" s="417">
        <v>31400</v>
      </c>
      <c r="F209" s="417">
        <v>0</v>
      </c>
      <c r="G209" s="417">
        <v>31400</v>
      </c>
      <c r="H209" s="622">
        <v>0</v>
      </c>
      <c r="I209" s="622">
        <v>34400</v>
      </c>
      <c r="J209" s="624">
        <v>34400</v>
      </c>
      <c r="K209" s="419">
        <f>G209-J209</f>
        <v>-3000</v>
      </c>
      <c r="L209" s="417">
        <v>76212</v>
      </c>
      <c r="M209" s="417">
        <v>-44812</v>
      </c>
      <c r="N209" s="431"/>
      <c r="O209" s="432"/>
      <c r="P209" s="457"/>
      <c r="Q209" s="214">
        <v>10300000</v>
      </c>
    </row>
    <row r="210" spans="1:17" ht="22.5" customHeight="1" x14ac:dyDescent="0.15">
      <c r="A210" s="414"/>
      <c r="B210" s="423"/>
      <c r="C210" s="425"/>
      <c r="D210" s="426"/>
      <c r="E210" s="426"/>
      <c r="F210" s="426"/>
      <c r="G210" s="426"/>
      <c r="H210" s="628"/>
      <c r="I210" s="629"/>
      <c r="J210" s="629"/>
      <c r="K210" s="427"/>
      <c r="L210" s="426"/>
      <c r="M210" s="427"/>
      <c r="N210" s="363" t="s">
        <v>222</v>
      </c>
      <c r="O210" s="364"/>
      <c r="P210" s="438">
        <v>16800000</v>
      </c>
      <c r="Q210" s="234">
        <v>500000</v>
      </c>
    </row>
    <row r="211" spans="1:17" ht="22.5" customHeight="1" x14ac:dyDescent="0.15">
      <c r="A211" s="414"/>
      <c r="B211" s="423"/>
      <c r="C211" s="428"/>
      <c r="D211" s="429"/>
      <c r="E211" s="429"/>
      <c r="F211" s="429"/>
      <c r="G211" s="429"/>
      <c r="H211" s="631"/>
      <c r="I211" s="632"/>
      <c r="J211" s="632"/>
      <c r="K211" s="430"/>
      <c r="L211" s="429"/>
      <c r="M211" s="430"/>
      <c r="N211" s="363" t="s">
        <v>221</v>
      </c>
      <c r="O211" s="452" t="s">
        <v>1110</v>
      </c>
      <c r="P211" s="450">
        <v>7000000</v>
      </c>
      <c r="Q211" s="234">
        <v>1000000</v>
      </c>
    </row>
    <row r="212" spans="1:17" ht="22.5" customHeight="1" x14ac:dyDescent="0.15">
      <c r="A212" s="414"/>
      <c r="B212" s="423"/>
      <c r="C212" s="428"/>
      <c r="D212" s="429"/>
      <c r="E212" s="429"/>
      <c r="F212" s="429"/>
      <c r="G212" s="429"/>
      <c r="H212" s="631"/>
      <c r="I212" s="632"/>
      <c r="J212" s="632"/>
      <c r="K212" s="430"/>
      <c r="L212" s="429"/>
      <c r="M212" s="430"/>
      <c r="N212" s="363" t="s">
        <v>220</v>
      </c>
      <c r="O212" s="452" t="s">
        <v>1111</v>
      </c>
      <c r="P212" s="450">
        <v>4000000</v>
      </c>
      <c r="Q212" s="234">
        <v>0</v>
      </c>
    </row>
    <row r="213" spans="1:17" ht="22.5" customHeight="1" x14ac:dyDescent="0.15">
      <c r="A213" s="414"/>
      <c r="B213" s="423"/>
      <c r="C213" s="428"/>
      <c r="D213" s="429"/>
      <c r="E213" s="429"/>
      <c r="F213" s="429"/>
      <c r="G213" s="429"/>
      <c r="H213" s="631"/>
      <c r="I213" s="632"/>
      <c r="J213" s="632"/>
      <c r="K213" s="430"/>
      <c r="L213" s="429"/>
      <c r="M213" s="430"/>
      <c r="N213" s="363" t="s">
        <v>310</v>
      </c>
      <c r="O213" s="452" t="s">
        <v>1112</v>
      </c>
      <c r="P213" s="450">
        <v>3000000</v>
      </c>
      <c r="Q213" s="217">
        <v>4800000</v>
      </c>
    </row>
    <row r="214" spans="1:17" ht="22.5" customHeight="1" x14ac:dyDescent="0.15">
      <c r="A214" s="414"/>
      <c r="B214" s="423"/>
      <c r="C214" s="428"/>
      <c r="D214" s="429"/>
      <c r="E214" s="429"/>
      <c r="F214" s="429"/>
      <c r="G214" s="429"/>
      <c r="H214" s="631"/>
      <c r="I214" s="632"/>
      <c r="J214" s="632"/>
      <c r="K214" s="430"/>
      <c r="L214" s="429"/>
      <c r="M214" s="430"/>
      <c r="N214" s="363" t="s">
        <v>219</v>
      </c>
      <c r="O214" s="452" t="s">
        <v>604</v>
      </c>
      <c r="P214" s="450">
        <v>800000</v>
      </c>
      <c r="Q214" s="234">
        <v>3000000</v>
      </c>
    </row>
    <row r="215" spans="1:17" ht="22.5" customHeight="1" x14ac:dyDescent="0.15">
      <c r="A215" s="414"/>
      <c r="B215" s="423"/>
      <c r="C215" s="428"/>
      <c r="D215" s="429"/>
      <c r="E215" s="429"/>
      <c r="F215" s="429"/>
      <c r="G215" s="429"/>
      <c r="H215" s="631"/>
      <c r="I215" s="632"/>
      <c r="J215" s="632"/>
      <c r="K215" s="430"/>
      <c r="L215" s="429"/>
      <c r="M215" s="430"/>
      <c r="N215" s="363" t="s">
        <v>218</v>
      </c>
      <c r="O215" s="452" t="s">
        <v>1113</v>
      </c>
      <c r="P215" s="450">
        <v>2000000</v>
      </c>
      <c r="Q215" s="234">
        <v>1000000</v>
      </c>
    </row>
    <row r="216" spans="1:17" ht="22.5" customHeight="1" x14ac:dyDescent="0.15">
      <c r="A216" s="414"/>
      <c r="B216" s="423"/>
      <c r="C216" s="428"/>
      <c r="D216" s="429"/>
      <c r="E216" s="429"/>
      <c r="F216" s="429"/>
      <c r="G216" s="429"/>
      <c r="H216" s="631"/>
      <c r="I216" s="632"/>
      <c r="J216" s="632"/>
      <c r="K216" s="430"/>
      <c r="L216" s="429"/>
      <c r="M216" s="430"/>
      <c r="N216" s="363" t="s">
        <v>1114</v>
      </c>
      <c r="O216" s="364"/>
      <c r="P216" s="438">
        <v>400000</v>
      </c>
      <c r="Q216" s="234">
        <v>0</v>
      </c>
    </row>
    <row r="217" spans="1:17" ht="22.5" customHeight="1" x14ac:dyDescent="0.15">
      <c r="A217" s="414"/>
      <c r="B217" s="423"/>
      <c r="C217" s="428"/>
      <c r="D217" s="429"/>
      <c r="E217" s="429"/>
      <c r="F217" s="429"/>
      <c r="G217" s="429"/>
      <c r="H217" s="631"/>
      <c r="I217" s="632"/>
      <c r="J217" s="632"/>
      <c r="K217" s="430"/>
      <c r="L217" s="429"/>
      <c r="M217" s="430"/>
      <c r="N217" s="363" t="s">
        <v>217</v>
      </c>
      <c r="O217" s="452" t="s">
        <v>125</v>
      </c>
      <c r="P217" s="450">
        <v>400000</v>
      </c>
      <c r="Q217" s="214">
        <v>480000</v>
      </c>
    </row>
    <row r="218" spans="1:17" ht="22.5" customHeight="1" x14ac:dyDescent="0.15">
      <c r="A218" s="414"/>
      <c r="B218" s="423"/>
      <c r="C218" s="428"/>
      <c r="D218" s="429"/>
      <c r="E218" s="429"/>
      <c r="F218" s="429"/>
      <c r="G218" s="429"/>
      <c r="H218" s="631"/>
      <c r="I218" s="632"/>
      <c r="J218" s="632"/>
      <c r="K218" s="430"/>
      <c r="L218" s="429"/>
      <c r="M218" s="430"/>
      <c r="N218" s="363" t="s">
        <v>216</v>
      </c>
      <c r="O218" s="364"/>
      <c r="P218" s="438">
        <v>400000</v>
      </c>
      <c r="Q218" s="216">
        <v>120000</v>
      </c>
    </row>
    <row r="219" spans="1:17" ht="22.5" customHeight="1" x14ac:dyDescent="0.15">
      <c r="A219" s="414"/>
      <c r="B219" s="423"/>
      <c r="C219" s="428"/>
      <c r="D219" s="429"/>
      <c r="E219" s="429"/>
      <c r="F219" s="429"/>
      <c r="G219" s="429"/>
      <c r="H219" s="631"/>
      <c r="I219" s="632"/>
      <c r="J219" s="632"/>
      <c r="K219" s="430"/>
      <c r="L219" s="429"/>
      <c r="M219" s="430"/>
      <c r="N219" s="363" t="s">
        <v>215</v>
      </c>
      <c r="O219" s="452" t="s">
        <v>125</v>
      </c>
      <c r="P219" s="450">
        <v>400000</v>
      </c>
      <c r="Q219" s="216">
        <v>120000</v>
      </c>
    </row>
    <row r="220" spans="1:17" ht="22.5" customHeight="1" x14ac:dyDescent="0.15">
      <c r="A220" s="414"/>
      <c r="B220" s="423"/>
      <c r="C220" s="428"/>
      <c r="D220" s="429"/>
      <c r="E220" s="429"/>
      <c r="F220" s="429"/>
      <c r="G220" s="429"/>
      <c r="H220" s="631"/>
      <c r="I220" s="632"/>
      <c r="J220" s="632"/>
      <c r="K220" s="430"/>
      <c r="L220" s="429"/>
      <c r="M220" s="430"/>
      <c r="N220" s="363" t="s">
        <v>214</v>
      </c>
      <c r="O220" s="364"/>
      <c r="P220" s="438">
        <v>10000000</v>
      </c>
      <c r="Q220" s="216">
        <v>120000</v>
      </c>
    </row>
    <row r="221" spans="1:17" ht="22.5" customHeight="1" x14ac:dyDescent="0.15">
      <c r="A221" s="414"/>
      <c r="B221" s="423"/>
      <c r="C221" s="428"/>
      <c r="D221" s="429"/>
      <c r="E221" s="429"/>
      <c r="F221" s="429"/>
      <c r="G221" s="429"/>
      <c r="H221" s="631"/>
      <c r="I221" s="632"/>
      <c r="J221" s="632"/>
      <c r="K221" s="430"/>
      <c r="L221" s="429"/>
      <c r="M221" s="430"/>
      <c r="N221" s="363" t="s">
        <v>213</v>
      </c>
      <c r="O221" s="452" t="s">
        <v>1115</v>
      </c>
      <c r="P221" s="450">
        <v>3500000</v>
      </c>
      <c r="Q221" s="216">
        <v>120000</v>
      </c>
    </row>
    <row r="222" spans="1:17" ht="22.5" customHeight="1" x14ac:dyDescent="0.15">
      <c r="A222" s="414"/>
      <c r="B222" s="423"/>
      <c r="C222" s="428"/>
      <c r="D222" s="429"/>
      <c r="E222" s="429"/>
      <c r="F222" s="429"/>
      <c r="G222" s="429"/>
      <c r="H222" s="631"/>
      <c r="I222" s="632"/>
      <c r="J222" s="632"/>
      <c r="K222" s="430"/>
      <c r="L222" s="429"/>
      <c r="M222" s="430"/>
      <c r="N222" s="363" t="s">
        <v>212</v>
      </c>
      <c r="O222" s="452" t="s">
        <v>1116</v>
      </c>
      <c r="P222" s="450">
        <v>3000000</v>
      </c>
      <c r="Q222" s="214">
        <v>625000</v>
      </c>
    </row>
    <row r="223" spans="1:17" ht="22.5" customHeight="1" x14ac:dyDescent="0.15">
      <c r="A223" s="414"/>
      <c r="B223" s="423"/>
      <c r="C223" s="428"/>
      <c r="D223" s="429"/>
      <c r="E223" s="429"/>
      <c r="F223" s="429"/>
      <c r="G223" s="429"/>
      <c r="H223" s="631"/>
      <c r="I223" s="632"/>
      <c r="J223" s="632"/>
      <c r="K223" s="430"/>
      <c r="L223" s="429"/>
      <c r="M223" s="430"/>
      <c r="N223" s="363" t="s">
        <v>211</v>
      </c>
      <c r="O223" s="452" t="s">
        <v>1117</v>
      </c>
      <c r="P223" s="450">
        <v>3500000</v>
      </c>
      <c r="Q223" s="234">
        <v>300000</v>
      </c>
    </row>
    <row r="224" spans="1:17" ht="22.5" customHeight="1" x14ac:dyDescent="0.15">
      <c r="A224" s="414"/>
      <c r="B224" s="423"/>
      <c r="C224" s="428"/>
      <c r="D224" s="429"/>
      <c r="E224" s="429"/>
      <c r="F224" s="429"/>
      <c r="G224" s="429"/>
      <c r="H224" s="631"/>
      <c r="I224" s="632"/>
      <c r="J224" s="632"/>
      <c r="K224" s="430"/>
      <c r="L224" s="429"/>
      <c r="M224" s="430"/>
      <c r="N224" s="363" t="s">
        <v>210</v>
      </c>
      <c r="O224" s="364"/>
      <c r="P224" s="438">
        <v>1800000</v>
      </c>
      <c r="Q224" s="234">
        <v>125000</v>
      </c>
    </row>
    <row r="225" spans="1:17" ht="22.5" customHeight="1" x14ac:dyDescent="0.15">
      <c r="A225" s="414"/>
      <c r="B225" s="423"/>
      <c r="C225" s="428"/>
      <c r="D225" s="429"/>
      <c r="E225" s="429"/>
      <c r="F225" s="429"/>
      <c r="G225" s="429"/>
      <c r="H225" s="631"/>
      <c r="I225" s="632"/>
      <c r="J225" s="632"/>
      <c r="K225" s="430"/>
      <c r="L225" s="429"/>
      <c r="M225" s="430"/>
      <c r="N225" s="363" t="s">
        <v>1118</v>
      </c>
      <c r="O225" s="364" t="s">
        <v>1119</v>
      </c>
      <c r="P225" s="458">
        <v>1800000</v>
      </c>
      <c r="Q225" s="234">
        <v>200000</v>
      </c>
    </row>
    <row r="226" spans="1:17" ht="22.5" customHeight="1" x14ac:dyDescent="0.15">
      <c r="A226" s="414"/>
      <c r="B226" s="423"/>
      <c r="C226" s="428"/>
      <c r="D226" s="429"/>
      <c r="E226" s="429"/>
      <c r="F226" s="429"/>
      <c r="G226" s="429"/>
      <c r="H226" s="631"/>
      <c r="I226" s="632"/>
      <c r="J226" s="632"/>
      <c r="K226" s="430"/>
      <c r="L226" s="429"/>
      <c r="M226" s="430"/>
      <c r="N226" s="363" t="s">
        <v>209</v>
      </c>
      <c r="O226" s="364"/>
      <c r="P226" s="438">
        <v>2000000</v>
      </c>
      <c r="Q226" s="216">
        <v>100000</v>
      </c>
    </row>
    <row r="227" spans="1:17" ht="22.5" customHeight="1" x14ac:dyDescent="0.15">
      <c r="A227" s="414"/>
      <c r="B227" s="423"/>
      <c r="C227" s="428"/>
      <c r="D227" s="429"/>
      <c r="E227" s="429"/>
      <c r="F227" s="429"/>
      <c r="G227" s="429"/>
      <c r="H227" s="631"/>
      <c r="I227" s="632"/>
      <c r="J227" s="632"/>
      <c r="K227" s="430"/>
      <c r="L227" s="429"/>
      <c r="M227" s="430"/>
      <c r="N227" s="363" t="s">
        <v>208</v>
      </c>
      <c r="O227" s="364" t="s">
        <v>1120</v>
      </c>
      <c r="P227" s="458">
        <v>2000000</v>
      </c>
      <c r="Q227" s="216">
        <v>100000</v>
      </c>
    </row>
    <row r="228" spans="1:17" ht="22.5" customHeight="1" x14ac:dyDescent="0.15">
      <c r="A228" s="414"/>
      <c r="B228" s="423"/>
      <c r="C228" s="424" t="s">
        <v>1121</v>
      </c>
      <c r="D228" s="417">
        <v>0</v>
      </c>
      <c r="E228" s="417">
        <v>287603</v>
      </c>
      <c r="F228" s="417">
        <v>0</v>
      </c>
      <c r="G228" s="417">
        <v>287603</v>
      </c>
      <c r="H228" s="622">
        <v>0</v>
      </c>
      <c r="I228" s="622">
        <v>269870.8</v>
      </c>
      <c r="J228" s="624">
        <v>269870.8</v>
      </c>
      <c r="K228" s="419">
        <f>G228-J228</f>
        <v>17732.200000000012</v>
      </c>
      <c r="L228" s="417">
        <v>238303</v>
      </c>
      <c r="M228" s="417">
        <v>49299.799999999988</v>
      </c>
      <c r="N228" s="431"/>
      <c r="O228" s="432"/>
      <c r="P228" s="457"/>
      <c r="Q228" s="216">
        <v>100000</v>
      </c>
    </row>
    <row r="229" spans="1:17" ht="22.5" customHeight="1" x14ac:dyDescent="0.15">
      <c r="A229" s="414"/>
      <c r="B229" s="423"/>
      <c r="C229" s="425"/>
      <c r="D229" s="426"/>
      <c r="E229" s="426"/>
      <c r="F229" s="426"/>
      <c r="G229" s="426"/>
      <c r="H229" s="628"/>
      <c r="I229" s="629"/>
      <c r="J229" s="629"/>
      <c r="K229" s="427"/>
      <c r="L229" s="426"/>
      <c r="M229" s="427"/>
      <c r="N229" s="363" t="s">
        <v>207</v>
      </c>
      <c r="O229" s="364"/>
      <c r="P229" s="438">
        <v>129996000</v>
      </c>
      <c r="Q229" s="216">
        <v>100000</v>
      </c>
    </row>
    <row r="230" spans="1:17" ht="22.5" customHeight="1" x14ac:dyDescent="0.15">
      <c r="A230" s="414"/>
      <c r="B230" s="423"/>
      <c r="C230" s="428"/>
      <c r="D230" s="429"/>
      <c r="E230" s="429"/>
      <c r="F230" s="429"/>
      <c r="G230" s="429"/>
      <c r="H230" s="631"/>
      <c r="I230" s="632"/>
      <c r="J230" s="632"/>
      <c r="K230" s="430"/>
      <c r="L230" s="429"/>
      <c r="M230" s="430"/>
      <c r="N230" s="363" t="s">
        <v>206</v>
      </c>
      <c r="O230" s="364" t="s">
        <v>1122</v>
      </c>
      <c r="P230" s="458">
        <v>129996000</v>
      </c>
      <c r="Q230" s="214">
        <v>150000</v>
      </c>
    </row>
    <row r="231" spans="1:17" ht="22.5" customHeight="1" x14ac:dyDescent="0.15">
      <c r="A231" s="414"/>
      <c r="B231" s="423"/>
      <c r="C231" s="428"/>
      <c r="D231" s="429"/>
      <c r="E231" s="429"/>
      <c r="F231" s="429"/>
      <c r="G231" s="429"/>
      <c r="H231" s="631"/>
      <c r="I231" s="632"/>
      <c r="J231" s="632"/>
      <c r="K231" s="430"/>
      <c r="L231" s="429"/>
      <c r="M231" s="430"/>
      <c r="N231" s="363" t="s">
        <v>205</v>
      </c>
      <c r="O231" s="364"/>
      <c r="P231" s="438">
        <v>110500000</v>
      </c>
      <c r="Q231" s="216">
        <v>0</v>
      </c>
    </row>
    <row r="232" spans="1:17" ht="22.5" customHeight="1" x14ac:dyDescent="0.15">
      <c r="A232" s="414"/>
      <c r="B232" s="423"/>
      <c r="C232" s="428"/>
      <c r="D232" s="429"/>
      <c r="E232" s="429"/>
      <c r="F232" s="429"/>
      <c r="G232" s="429"/>
      <c r="H232" s="631"/>
      <c r="I232" s="632"/>
      <c r="J232" s="632"/>
      <c r="K232" s="430"/>
      <c r="L232" s="429"/>
      <c r="M232" s="430"/>
      <c r="N232" s="363" t="s">
        <v>1123</v>
      </c>
      <c r="O232" s="452" t="s">
        <v>1124</v>
      </c>
      <c r="P232" s="450">
        <v>108000000</v>
      </c>
      <c r="Q232" s="189"/>
    </row>
    <row r="233" spans="1:17" ht="22.5" customHeight="1" x14ac:dyDescent="0.15">
      <c r="A233" s="414"/>
      <c r="B233" s="423"/>
      <c r="C233" s="428"/>
      <c r="D233" s="429"/>
      <c r="E233" s="429"/>
      <c r="F233" s="429"/>
      <c r="G233" s="429"/>
      <c r="H233" s="631"/>
      <c r="I233" s="632"/>
      <c r="J233" s="632"/>
      <c r="K233" s="430"/>
      <c r="L233" s="429"/>
      <c r="M233" s="430"/>
      <c r="N233" s="501" t="s">
        <v>593</v>
      </c>
      <c r="O233" s="452" t="s">
        <v>981</v>
      </c>
      <c r="P233" s="450">
        <v>500000</v>
      </c>
      <c r="Q233" s="214">
        <v>11310000</v>
      </c>
    </row>
    <row r="234" spans="1:17" ht="22.5" customHeight="1" x14ac:dyDescent="0.15">
      <c r="A234" s="414"/>
      <c r="B234" s="423"/>
      <c r="C234" s="428"/>
      <c r="D234" s="429"/>
      <c r="E234" s="429"/>
      <c r="F234" s="429"/>
      <c r="G234" s="429"/>
      <c r="H234" s="631"/>
      <c r="I234" s="632"/>
      <c r="J234" s="632"/>
      <c r="K234" s="430"/>
      <c r="L234" s="429"/>
      <c r="M234" s="430"/>
      <c r="N234" s="501" t="s">
        <v>1125</v>
      </c>
      <c r="O234" s="452" t="s">
        <v>826</v>
      </c>
      <c r="P234" s="450">
        <v>2000000</v>
      </c>
      <c r="Q234" s="217">
        <v>2400000</v>
      </c>
    </row>
    <row r="235" spans="1:17" ht="22.5" customHeight="1" x14ac:dyDescent="0.15">
      <c r="A235" s="414"/>
      <c r="B235" s="423"/>
      <c r="C235" s="428"/>
      <c r="D235" s="429"/>
      <c r="E235" s="429"/>
      <c r="F235" s="429"/>
      <c r="G235" s="429"/>
      <c r="H235" s="631"/>
      <c r="I235" s="632"/>
      <c r="J235" s="632"/>
      <c r="K235" s="430"/>
      <c r="L235" s="429"/>
      <c r="M235" s="430"/>
      <c r="N235" s="363" t="s">
        <v>1126</v>
      </c>
      <c r="O235" s="364"/>
      <c r="P235" s="438">
        <v>20644800</v>
      </c>
      <c r="Q235" s="217">
        <v>310000</v>
      </c>
    </row>
    <row r="236" spans="1:17" ht="22.5" customHeight="1" x14ac:dyDescent="0.15">
      <c r="A236" s="414"/>
      <c r="B236" s="423"/>
      <c r="C236" s="428"/>
      <c r="D236" s="429"/>
      <c r="E236" s="429"/>
      <c r="F236" s="429"/>
      <c r="G236" s="429"/>
      <c r="H236" s="631"/>
      <c r="I236" s="632"/>
      <c r="J236" s="632"/>
      <c r="K236" s="430"/>
      <c r="L236" s="429"/>
      <c r="M236" s="430"/>
      <c r="N236" s="363" t="s">
        <v>204</v>
      </c>
      <c r="O236" s="364" t="s">
        <v>1127</v>
      </c>
      <c r="P236" s="458">
        <v>20644800</v>
      </c>
      <c r="Q236" s="217">
        <v>8000000</v>
      </c>
    </row>
    <row r="237" spans="1:17" ht="22.5" customHeight="1" x14ac:dyDescent="0.15">
      <c r="A237" s="414"/>
      <c r="B237" s="423"/>
      <c r="C237" s="428"/>
      <c r="D237" s="429"/>
      <c r="E237" s="429"/>
      <c r="F237" s="429"/>
      <c r="G237" s="429"/>
      <c r="H237" s="631"/>
      <c r="I237" s="632"/>
      <c r="J237" s="632"/>
      <c r="K237" s="430"/>
      <c r="L237" s="429"/>
      <c r="M237" s="430"/>
      <c r="N237" s="363" t="s">
        <v>203</v>
      </c>
      <c r="O237" s="364"/>
      <c r="P237" s="438">
        <v>3750000</v>
      </c>
      <c r="Q237" s="214">
        <v>8000000</v>
      </c>
    </row>
    <row r="238" spans="1:17" ht="22.5" customHeight="1" x14ac:dyDescent="0.15">
      <c r="A238" s="414"/>
      <c r="B238" s="423"/>
      <c r="C238" s="428"/>
      <c r="D238" s="429"/>
      <c r="E238" s="429"/>
      <c r="F238" s="429"/>
      <c r="G238" s="429"/>
      <c r="H238" s="631"/>
      <c r="I238" s="632"/>
      <c r="J238" s="632"/>
      <c r="K238" s="430"/>
      <c r="L238" s="429"/>
      <c r="M238" s="430"/>
      <c r="N238" s="363" t="s">
        <v>1128</v>
      </c>
      <c r="O238" s="364" t="s">
        <v>1129</v>
      </c>
      <c r="P238" s="458">
        <v>3750000</v>
      </c>
      <c r="Q238" s="217">
        <v>8000000</v>
      </c>
    </row>
    <row r="239" spans="1:17" ht="22.5" customHeight="1" x14ac:dyDescent="0.15">
      <c r="A239" s="414"/>
      <c r="B239" s="423"/>
      <c r="C239" s="428"/>
      <c r="D239" s="429"/>
      <c r="E239" s="429"/>
      <c r="F239" s="429"/>
      <c r="G239" s="429"/>
      <c r="H239" s="631"/>
      <c r="I239" s="632"/>
      <c r="J239" s="632"/>
      <c r="K239" s="430"/>
      <c r="L239" s="429"/>
      <c r="M239" s="430"/>
      <c r="N239" s="363" t="s">
        <v>202</v>
      </c>
      <c r="O239" s="364"/>
      <c r="P239" s="438">
        <v>8880000</v>
      </c>
      <c r="Q239" s="217"/>
    </row>
    <row r="240" spans="1:17" ht="22.5" customHeight="1" x14ac:dyDescent="0.15">
      <c r="A240" s="414"/>
      <c r="B240" s="423"/>
      <c r="C240" s="428"/>
      <c r="D240" s="429"/>
      <c r="E240" s="429"/>
      <c r="F240" s="429"/>
      <c r="G240" s="429"/>
      <c r="H240" s="631"/>
      <c r="I240" s="632"/>
      <c r="J240" s="632"/>
      <c r="K240" s="430"/>
      <c r="L240" s="429"/>
      <c r="M240" s="430"/>
      <c r="N240" s="363" t="s">
        <v>201</v>
      </c>
      <c r="O240" s="364" t="s">
        <v>1130</v>
      </c>
      <c r="P240" s="458">
        <v>8880000</v>
      </c>
      <c r="Q240" s="217"/>
    </row>
    <row r="241" spans="1:17" ht="22.5" customHeight="1" x14ac:dyDescent="0.15">
      <c r="A241" s="414"/>
      <c r="B241" s="423"/>
      <c r="C241" s="428"/>
      <c r="D241" s="429"/>
      <c r="E241" s="429"/>
      <c r="F241" s="429"/>
      <c r="G241" s="429"/>
      <c r="H241" s="631"/>
      <c r="I241" s="632"/>
      <c r="J241" s="632"/>
      <c r="K241" s="430"/>
      <c r="L241" s="429"/>
      <c r="M241" s="430"/>
      <c r="N241" s="363" t="s">
        <v>200</v>
      </c>
      <c r="O241" s="364"/>
      <c r="P241" s="438">
        <v>11432000</v>
      </c>
      <c r="Q241" s="214">
        <v>3500000</v>
      </c>
    </row>
    <row r="242" spans="1:17" ht="22.5" customHeight="1" x14ac:dyDescent="0.15">
      <c r="A242" s="414"/>
      <c r="B242" s="423"/>
      <c r="C242" s="428"/>
      <c r="D242" s="429"/>
      <c r="E242" s="429"/>
      <c r="F242" s="429"/>
      <c r="G242" s="429"/>
      <c r="H242" s="631"/>
      <c r="I242" s="632"/>
      <c r="J242" s="632"/>
      <c r="K242" s="430"/>
      <c r="L242" s="429"/>
      <c r="M242" s="430"/>
      <c r="N242" s="363" t="s">
        <v>1131</v>
      </c>
      <c r="O242" s="364" t="s">
        <v>1132</v>
      </c>
      <c r="P242" s="458">
        <v>2732000</v>
      </c>
      <c r="Q242" s="234">
        <v>3500000</v>
      </c>
    </row>
    <row r="243" spans="1:17" ht="22.5" customHeight="1" x14ac:dyDescent="0.15">
      <c r="A243" s="414"/>
      <c r="B243" s="423"/>
      <c r="C243" s="428"/>
      <c r="D243" s="429"/>
      <c r="E243" s="429"/>
      <c r="F243" s="429"/>
      <c r="G243" s="429"/>
      <c r="H243" s="631"/>
      <c r="I243" s="632"/>
      <c r="J243" s="632"/>
      <c r="K243" s="430"/>
      <c r="L243" s="429"/>
      <c r="M243" s="430"/>
      <c r="N243" s="363" t="s">
        <v>1133</v>
      </c>
      <c r="O243" s="364" t="s">
        <v>129</v>
      </c>
      <c r="P243" s="458">
        <v>500000</v>
      </c>
      <c r="Q243" s="214">
        <v>1700000</v>
      </c>
    </row>
    <row r="244" spans="1:17" ht="22.5" customHeight="1" x14ac:dyDescent="0.15">
      <c r="A244" s="414"/>
      <c r="B244" s="423"/>
      <c r="C244" s="428"/>
      <c r="D244" s="429"/>
      <c r="E244" s="429"/>
      <c r="F244" s="429"/>
      <c r="G244" s="429"/>
      <c r="H244" s="631"/>
      <c r="I244" s="632"/>
      <c r="J244" s="632"/>
      <c r="K244" s="430"/>
      <c r="L244" s="429"/>
      <c r="M244" s="430"/>
      <c r="N244" s="363" t="s">
        <v>1134</v>
      </c>
      <c r="O244" s="364" t="s">
        <v>1135</v>
      </c>
      <c r="P244" s="458">
        <v>600000</v>
      </c>
      <c r="Q244" s="217">
        <v>600000</v>
      </c>
    </row>
    <row r="245" spans="1:17" ht="22.5" customHeight="1" x14ac:dyDescent="0.15">
      <c r="A245" s="414"/>
      <c r="B245" s="423"/>
      <c r="C245" s="428"/>
      <c r="D245" s="429"/>
      <c r="E245" s="429"/>
      <c r="F245" s="429"/>
      <c r="G245" s="429"/>
      <c r="H245" s="631"/>
      <c r="I245" s="632"/>
      <c r="J245" s="632"/>
      <c r="K245" s="430"/>
      <c r="L245" s="429"/>
      <c r="M245" s="430"/>
      <c r="N245" s="363" t="s">
        <v>199</v>
      </c>
      <c r="O245" s="364" t="s">
        <v>1136</v>
      </c>
      <c r="P245" s="458">
        <v>2400000</v>
      </c>
      <c r="Q245" s="217">
        <v>500000</v>
      </c>
    </row>
    <row r="246" spans="1:17" ht="22.5" customHeight="1" x14ac:dyDescent="0.15">
      <c r="A246" s="414"/>
      <c r="B246" s="423"/>
      <c r="C246" s="428"/>
      <c r="D246" s="429"/>
      <c r="E246" s="429"/>
      <c r="F246" s="429"/>
      <c r="G246" s="429"/>
      <c r="H246" s="631"/>
      <c r="I246" s="632"/>
      <c r="J246" s="632"/>
      <c r="K246" s="430"/>
      <c r="L246" s="429"/>
      <c r="M246" s="430"/>
      <c r="N246" s="363" t="s">
        <v>198</v>
      </c>
      <c r="O246" s="364" t="s">
        <v>1137</v>
      </c>
      <c r="P246" s="458">
        <v>3500000</v>
      </c>
      <c r="Q246" s="214">
        <v>2000000</v>
      </c>
    </row>
    <row r="247" spans="1:17" ht="22.5" customHeight="1" x14ac:dyDescent="0.15">
      <c r="A247" s="414"/>
      <c r="B247" s="423"/>
      <c r="C247" s="428"/>
      <c r="D247" s="429"/>
      <c r="E247" s="429"/>
      <c r="F247" s="429"/>
      <c r="G247" s="429"/>
      <c r="H247" s="631"/>
      <c r="I247" s="632"/>
      <c r="J247" s="632"/>
      <c r="K247" s="430"/>
      <c r="L247" s="429"/>
      <c r="M247" s="430"/>
      <c r="N247" s="363" t="s">
        <v>1138</v>
      </c>
      <c r="O247" s="364" t="s">
        <v>1056</v>
      </c>
      <c r="P247" s="458">
        <v>1000000</v>
      </c>
      <c r="Q247" s="216">
        <v>2000000</v>
      </c>
    </row>
    <row r="248" spans="1:17" ht="22.5" customHeight="1" x14ac:dyDescent="0.15">
      <c r="A248" s="414"/>
      <c r="B248" s="423"/>
      <c r="C248" s="428"/>
      <c r="D248" s="429"/>
      <c r="E248" s="429"/>
      <c r="F248" s="429"/>
      <c r="G248" s="429"/>
      <c r="H248" s="631"/>
      <c r="I248" s="632"/>
      <c r="J248" s="632"/>
      <c r="K248" s="430"/>
      <c r="L248" s="429"/>
      <c r="M248" s="430"/>
      <c r="N248" s="363" t="s">
        <v>1139</v>
      </c>
      <c r="O248" s="364" t="s">
        <v>1140</v>
      </c>
      <c r="P248" s="458">
        <v>700000</v>
      </c>
      <c r="Q248" s="214">
        <v>1200000</v>
      </c>
    </row>
    <row r="249" spans="1:17" ht="22.5" customHeight="1" x14ac:dyDescent="0.15">
      <c r="A249" s="414"/>
      <c r="B249" s="423"/>
      <c r="C249" s="428"/>
      <c r="D249" s="429"/>
      <c r="E249" s="429"/>
      <c r="F249" s="429"/>
      <c r="G249" s="429"/>
      <c r="H249" s="631"/>
      <c r="I249" s="632"/>
      <c r="J249" s="632"/>
      <c r="K249" s="430"/>
      <c r="L249" s="429"/>
      <c r="M249" s="430"/>
      <c r="N249" s="363" t="s">
        <v>197</v>
      </c>
      <c r="O249" s="364"/>
      <c r="P249" s="438">
        <v>2400000</v>
      </c>
      <c r="Q249" s="214">
        <v>15144000</v>
      </c>
    </row>
    <row r="250" spans="1:17" ht="22.5" customHeight="1" x14ac:dyDescent="0.15">
      <c r="A250" s="414"/>
      <c r="B250" s="423"/>
      <c r="C250" s="428"/>
      <c r="D250" s="429"/>
      <c r="E250" s="429"/>
      <c r="F250" s="429"/>
      <c r="G250" s="429"/>
      <c r="H250" s="631"/>
      <c r="I250" s="632"/>
      <c r="J250" s="632"/>
      <c r="K250" s="430"/>
      <c r="L250" s="429"/>
      <c r="M250" s="430"/>
      <c r="N250" s="363" t="s">
        <v>1141</v>
      </c>
      <c r="O250" s="364" t="s">
        <v>1136</v>
      </c>
      <c r="P250" s="458">
        <v>2400000</v>
      </c>
      <c r="Q250" s="216">
        <v>750000</v>
      </c>
    </row>
    <row r="251" spans="1:17" ht="22.5" customHeight="1" x14ac:dyDescent="0.15">
      <c r="A251" s="414"/>
      <c r="B251" s="423"/>
      <c r="C251" s="424" t="s">
        <v>1142</v>
      </c>
      <c r="D251" s="417">
        <v>0</v>
      </c>
      <c r="E251" s="417">
        <v>23050</v>
      </c>
      <c r="F251" s="417">
        <v>0</v>
      </c>
      <c r="G251" s="417">
        <v>23050</v>
      </c>
      <c r="H251" s="622">
        <v>0</v>
      </c>
      <c r="I251" s="622">
        <v>15550</v>
      </c>
      <c r="J251" s="624">
        <v>15550</v>
      </c>
      <c r="K251" s="419">
        <f>G251-J251</f>
        <v>7500</v>
      </c>
      <c r="L251" s="417">
        <v>17194</v>
      </c>
      <c r="M251" s="417">
        <v>5856</v>
      </c>
      <c r="N251" s="431"/>
      <c r="O251" s="432"/>
      <c r="P251" s="457"/>
      <c r="Q251" s="216">
        <v>1458000</v>
      </c>
    </row>
    <row r="252" spans="1:17" ht="22.5" customHeight="1" x14ac:dyDescent="0.15">
      <c r="A252" s="414"/>
      <c r="B252" s="423"/>
      <c r="C252" s="425"/>
      <c r="D252" s="426"/>
      <c r="E252" s="426"/>
      <c r="F252" s="426"/>
      <c r="G252" s="426"/>
      <c r="H252" s="628"/>
      <c r="I252" s="629"/>
      <c r="J252" s="629"/>
      <c r="K252" s="427"/>
      <c r="L252" s="426"/>
      <c r="M252" s="427"/>
      <c r="N252" s="363" t="s">
        <v>196</v>
      </c>
      <c r="O252" s="364"/>
      <c r="P252" s="438">
        <v>6700000</v>
      </c>
      <c r="Q252" s="216">
        <v>570000</v>
      </c>
    </row>
    <row r="253" spans="1:17" ht="22.5" customHeight="1" x14ac:dyDescent="0.15">
      <c r="A253" s="414"/>
      <c r="B253" s="423"/>
      <c r="C253" s="428"/>
      <c r="D253" s="429"/>
      <c r="E253" s="429"/>
      <c r="F253" s="429"/>
      <c r="G253" s="429"/>
      <c r="H253" s="631"/>
      <c r="I253" s="632"/>
      <c r="J253" s="632"/>
      <c r="K253" s="430"/>
      <c r="L253" s="429"/>
      <c r="M253" s="430"/>
      <c r="N253" s="363" t="s">
        <v>1143</v>
      </c>
      <c r="O253" s="364" t="s">
        <v>1144</v>
      </c>
      <c r="P253" s="458">
        <v>1000000</v>
      </c>
      <c r="Q253" s="216">
        <v>1000000</v>
      </c>
    </row>
    <row r="254" spans="1:17" ht="22.5" customHeight="1" x14ac:dyDescent="0.15">
      <c r="A254" s="414"/>
      <c r="B254" s="423"/>
      <c r="C254" s="428"/>
      <c r="D254" s="429"/>
      <c r="E254" s="429"/>
      <c r="F254" s="429"/>
      <c r="G254" s="429"/>
      <c r="H254" s="631"/>
      <c r="I254" s="632"/>
      <c r="J254" s="632"/>
      <c r="K254" s="430"/>
      <c r="L254" s="429"/>
      <c r="M254" s="430"/>
      <c r="N254" s="363" t="s">
        <v>1145</v>
      </c>
      <c r="O254" s="364" t="s">
        <v>1146</v>
      </c>
      <c r="P254" s="458">
        <v>1500000</v>
      </c>
      <c r="Q254" s="234">
        <v>0</v>
      </c>
    </row>
    <row r="255" spans="1:17" ht="22.5" customHeight="1" x14ac:dyDescent="0.15">
      <c r="A255" s="414"/>
      <c r="B255" s="423"/>
      <c r="C255" s="428"/>
      <c r="D255" s="429"/>
      <c r="E255" s="429"/>
      <c r="F255" s="429"/>
      <c r="G255" s="429"/>
      <c r="H255" s="631"/>
      <c r="I255" s="632"/>
      <c r="J255" s="632"/>
      <c r="K255" s="430"/>
      <c r="L255" s="429"/>
      <c r="M255" s="430"/>
      <c r="N255" s="363" t="s">
        <v>1147</v>
      </c>
      <c r="O255" s="364" t="s">
        <v>1144</v>
      </c>
      <c r="P255" s="458">
        <v>1000000</v>
      </c>
      <c r="Q255" s="234">
        <v>2000000</v>
      </c>
    </row>
    <row r="256" spans="1:17" ht="22.5" customHeight="1" x14ac:dyDescent="0.15">
      <c r="A256" s="414"/>
      <c r="B256" s="423"/>
      <c r="C256" s="428"/>
      <c r="D256" s="429"/>
      <c r="E256" s="429"/>
      <c r="F256" s="429"/>
      <c r="G256" s="429"/>
      <c r="H256" s="631"/>
      <c r="I256" s="632"/>
      <c r="J256" s="632"/>
      <c r="K256" s="430"/>
      <c r="L256" s="429"/>
      <c r="M256" s="430"/>
      <c r="N256" s="363" t="s">
        <v>1148</v>
      </c>
      <c r="O256" s="364" t="s">
        <v>1149</v>
      </c>
      <c r="P256" s="458">
        <v>1200000</v>
      </c>
      <c r="Q256" s="234">
        <v>0</v>
      </c>
    </row>
    <row r="257" spans="1:17" ht="22.5" customHeight="1" x14ac:dyDescent="0.15">
      <c r="A257" s="414"/>
      <c r="B257" s="423"/>
      <c r="C257" s="428"/>
      <c r="D257" s="429"/>
      <c r="E257" s="429"/>
      <c r="F257" s="429"/>
      <c r="G257" s="429"/>
      <c r="H257" s="631"/>
      <c r="I257" s="632"/>
      <c r="J257" s="632"/>
      <c r="K257" s="430"/>
      <c r="L257" s="429"/>
      <c r="M257" s="430"/>
      <c r="N257" s="363" t="s">
        <v>1150</v>
      </c>
      <c r="O257" s="364" t="s">
        <v>1144</v>
      </c>
      <c r="P257" s="458">
        <v>1000000</v>
      </c>
      <c r="Q257" s="219">
        <v>0</v>
      </c>
    </row>
    <row r="258" spans="1:17" ht="22.5" customHeight="1" x14ac:dyDescent="0.15">
      <c r="A258" s="414"/>
      <c r="B258" s="423"/>
      <c r="C258" s="428"/>
      <c r="D258" s="429"/>
      <c r="E258" s="429"/>
      <c r="F258" s="429"/>
      <c r="G258" s="429"/>
      <c r="H258" s="631"/>
      <c r="I258" s="632"/>
      <c r="J258" s="632"/>
      <c r="K258" s="430"/>
      <c r="L258" s="429"/>
      <c r="M258" s="430"/>
      <c r="N258" s="363" t="s">
        <v>1151</v>
      </c>
      <c r="O258" s="364" t="s">
        <v>1144</v>
      </c>
      <c r="P258" s="458">
        <v>1000000</v>
      </c>
      <c r="Q258" s="219">
        <v>4000000</v>
      </c>
    </row>
    <row r="259" spans="1:17" ht="22.5" customHeight="1" x14ac:dyDescent="0.15">
      <c r="A259" s="414"/>
      <c r="B259" s="423"/>
      <c r="C259" s="428"/>
      <c r="D259" s="429"/>
      <c r="E259" s="429"/>
      <c r="F259" s="429"/>
      <c r="G259" s="429"/>
      <c r="H259" s="631"/>
      <c r="I259" s="632"/>
      <c r="J259" s="632"/>
      <c r="K259" s="430"/>
      <c r="L259" s="429"/>
      <c r="M259" s="430"/>
      <c r="N259" s="363" t="s">
        <v>1152</v>
      </c>
      <c r="O259" s="364"/>
      <c r="P259" s="438">
        <v>16000000</v>
      </c>
      <c r="Q259" s="234">
        <v>100000</v>
      </c>
    </row>
    <row r="260" spans="1:17" ht="22.5" customHeight="1" x14ac:dyDescent="0.15">
      <c r="A260" s="414"/>
      <c r="B260" s="423"/>
      <c r="C260" s="428"/>
      <c r="D260" s="429"/>
      <c r="E260" s="429"/>
      <c r="F260" s="429"/>
      <c r="G260" s="429"/>
      <c r="H260" s="631"/>
      <c r="I260" s="632"/>
      <c r="J260" s="632"/>
      <c r="K260" s="430"/>
      <c r="L260" s="429"/>
      <c r="M260" s="430"/>
      <c r="N260" s="363" t="s">
        <v>1153</v>
      </c>
      <c r="O260" s="364" t="s">
        <v>1154</v>
      </c>
      <c r="P260" s="458">
        <v>16000000</v>
      </c>
      <c r="Q260" s="234">
        <v>330000</v>
      </c>
    </row>
    <row r="261" spans="1:17" ht="22.5" customHeight="1" x14ac:dyDescent="0.15">
      <c r="A261" s="414"/>
      <c r="B261" s="423"/>
      <c r="C261" s="428"/>
      <c r="D261" s="429"/>
      <c r="E261" s="429"/>
      <c r="F261" s="429"/>
      <c r="G261" s="429"/>
      <c r="H261" s="631"/>
      <c r="I261" s="632"/>
      <c r="J261" s="632"/>
      <c r="K261" s="430"/>
      <c r="L261" s="429"/>
      <c r="M261" s="430"/>
      <c r="N261" s="363" t="s">
        <v>195</v>
      </c>
      <c r="O261" s="364"/>
      <c r="P261" s="438">
        <v>50000</v>
      </c>
      <c r="Q261" s="216">
        <v>1508000</v>
      </c>
    </row>
    <row r="262" spans="1:17" ht="22.5" customHeight="1" x14ac:dyDescent="0.15">
      <c r="A262" s="414"/>
      <c r="B262" s="423"/>
      <c r="C262" s="428"/>
      <c r="D262" s="429"/>
      <c r="E262" s="429"/>
      <c r="F262" s="429"/>
      <c r="G262" s="429"/>
      <c r="H262" s="631"/>
      <c r="I262" s="632"/>
      <c r="J262" s="632"/>
      <c r="K262" s="430"/>
      <c r="L262" s="429"/>
      <c r="M262" s="430"/>
      <c r="N262" s="363" t="s">
        <v>194</v>
      </c>
      <c r="O262" s="364" t="s">
        <v>1155</v>
      </c>
      <c r="P262" s="458">
        <v>50000</v>
      </c>
      <c r="Q262" s="216">
        <v>650000</v>
      </c>
    </row>
    <row r="263" spans="1:17" ht="22.5" customHeight="1" x14ac:dyDescent="0.15">
      <c r="A263" s="414"/>
      <c r="B263" s="423"/>
      <c r="C263" s="428"/>
      <c r="D263" s="429"/>
      <c r="E263" s="429"/>
      <c r="F263" s="429"/>
      <c r="G263" s="429"/>
      <c r="H263" s="631"/>
      <c r="I263" s="632"/>
      <c r="J263" s="632"/>
      <c r="K263" s="430"/>
      <c r="L263" s="429"/>
      <c r="M263" s="430"/>
      <c r="N263" s="363" t="s">
        <v>193</v>
      </c>
      <c r="O263" s="364"/>
      <c r="P263" s="438">
        <v>300000</v>
      </c>
      <c r="Q263" s="216">
        <v>500000</v>
      </c>
    </row>
    <row r="264" spans="1:17" ht="22.5" customHeight="1" x14ac:dyDescent="0.15">
      <c r="A264" s="414"/>
      <c r="B264" s="423"/>
      <c r="C264" s="428"/>
      <c r="D264" s="429"/>
      <c r="E264" s="429"/>
      <c r="F264" s="429"/>
      <c r="G264" s="429"/>
      <c r="H264" s="631"/>
      <c r="I264" s="632"/>
      <c r="J264" s="632"/>
      <c r="K264" s="430"/>
      <c r="L264" s="429"/>
      <c r="M264" s="430"/>
      <c r="N264" s="363" t="s">
        <v>192</v>
      </c>
      <c r="O264" s="364" t="s">
        <v>1156</v>
      </c>
      <c r="P264" s="458">
        <v>300000</v>
      </c>
      <c r="Q264" s="189"/>
    </row>
    <row r="265" spans="1:17" ht="22.5" customHeight="1" x14ac:dyDescent="0.15">
      <c r="A265" s="414"/>
      <c r="B265" s="423"/>
      <c r="C265" s="424" t="s">
        <v>1157</v>
      </c>
      <c r="D265" s="417">
        <v>0</v>
      </c>
      <c r="E265" s="417">
        <v>141882</v>
      </c>
      <c r="F265" s="417">
        <v>0</v>
      </c>
      <c r="G265" s="417">
        <v>141882</v>
      </c>
      <c r="H265" s="622">
        <v>0</v>
      </c>
      <c r="I265" s="622">
        <v>148116</v>
      </c>
      <c r="J265" s="624">
        <v>148116</v>
      </c>
      <c r="K265" s="419">
        <f>G265-J265</f>
        <v>-6234</v>
      </c>
      <c r="L265" s="417">
        <v>91908</v>
      </c>
      <c r="M265" s="417">
        <v>49974.399999999994</v>
      </c>
      <c r="N265" s="381" t="s">
        <v>518</v>
      </c>
      <c r="O265" s="378" t="s">
        <v>518</v>
      </c>
      <c r="P265" s="459"/>
      <c r="Q265" s="214">
        <v>800000</v>
      </c>
    </row>
    <row r="266" spans="1:17" ht="22.5" customHeight="1" x14ac:dyDescent="0.15">
      <c r="A266" s="414"/>
      <c r="B266" s="423"/>
      <c r="C266" s="425"/>
      <c r="D266" s="426"/>
      <c r="E266" s="426"/>
      <c r="F266" s="426"/>
      <c r="G266" s="426"/>
      <c r="H266" s="628"/>
      <c r="I266" s="629"/>
      <c r="J266" s="629"/>
      <c r="K266" s="427"/>
      <c r="L266" s="426"/>
      <c r="M266" s="427"/>
      <c r="N266" s="363" t="s">
        <v>191</v>
      </c>
      <c r="O266" s="364"/>
      <c r="P266" s="438">
        <v>78230400</v>
      </c>
      <c r="Q266" s="216">
        <v>800000</v>
      </c>
    </row>
    <row r="267" spans="1:17" ht="22.5" customHeight="1" x14ac:dyDescent="0.15">
      <c r="A267" s="414"/>
      <c r="B267" s="423"/>
      <c r="C267" s="428"/>
      <c r="D267" s="429"/>
      <c r="E267" s="429"/>
      <c r="F267" s="429"/>
      <c r="G267" s="429"/>
      <c r="H267" s="631"/>
      <c r="I267" s="632"/>
      <c r="J267" s="632"/>
      <c r="K267" s="430"/>
      <c r="L267" s="429"/>
      <c r="M267" s="430"/>
      <c r="N267" s="363" t="s">
        <v>190</v>
      </c>
      <c r="O267" s="364" t="s">
        <v>1158</v>
      </c>
      <c r="P267" s="458">
        <v>22100000</v>
      </c>
      <c r="Q267" s="214">
        <v>2973000</v>
      </c>
    </row>
    <row r="268" spans="1:17" ht="22.5" customHeight="1" x14ac:dyDescent="0.15">
      <c r="A268" s="414"/>
      <c r="B268" s="423"/>
      <c r="C268" s="428"/>
      <c r="D268" s="429"/>
      <c r="E268" s="429"/>
      <c r="F268" s="429"/>
      <c r="G268" s="429"/>
      <c r="H268" s="631"/>
      <c r="I268" s="632"/>
      <c r="J268" s="632"/>
      <c r="K268" s="430"/>
      <c r="L268" s="429"/>
      <c r="M268" s="430"/>
      <c r="N268" s="363" t="s">
        <v>1159</v>
      </c>
      <c r="O268" s="364" t="s">
        <v>1160</v>
      </c>
      <c r="P268" s="458">
        <v>21450000</v>
      </c>
      <c r="Q268" s="217">
        <v>1200000</v>
      </c>
    </row>
    <row r="269" spans="1:17" ht="22.5" customHeight="1" x14ac:dyDescent="0.15">
      <c r="A269" s="414"/>
      <c r="B269" s="423"/>
      <c r="C269" s="428"/>
      <c r="D269" s="429"/>
      <c r="E269" s="429"/>
      <c r="F269" s="429"/>
      <c r="G269" s="429"/>
      <c r="H269" s="631"/>
      <c r="I269" s="632"/>
      <c r="J269" s="632"/>
      <c r="K269" s="430"/>
      <c r="L269" s="429"/>
      <c r="M269" s="430"/>
      <c r="N269" s="363" t="s">
        <v>311</v>
      </c>
      <c r="O269" s="364" t="s">
        <v>1161</v>
      </c>
      <c r="P269" s="458">
        <v>12360000</v>
      </c>
      <c r="Q269" s="216">
        <v>13000</v>
      </c>
    </row>
    <row r="270" spans="1:17" ht="22.5" customHeight="1" x14ac:dyDescent="0.15">
      <c r="A270" s="414"/>
      <c r="B270" s="423"/>
      <c r="C270" s="428"/>
      <c r="D270" s="429"/>
      <c r="E270" s="429"/>
      <c r="F270" s="429"/>
      <c r="G270" s="429"/>
      <c r="H270" s="631"/>
      <c r="I270" s="632"/>
      <c r="J270" s="632"/>
      <c r="K270" s="430"/>
      <c r="L270" s="429"/>
      <c r="M270" s="430"/>
      <c r="N270" s="363" t="s">
        <v>1162</v>
      </c>
      <c r="O270" s="364" t="s">
        <v>1163</v>
      </c>
      <c r="P270" s="458">
        <v>2200000</v>
      </c>
      <c r="Q270" s="219">
        <v>400000</v>
      </c>
    </row>
    <row r="271" spans="1:17" ht="22.5" customHeight="1" x14ac:dyDescent="0.15">
      <c r="A271" s="414"/>
      <c r="B271" s="423"/>
      <c r="C271" s="428"/>
      <c r="D271" s="429"/>
      <c r="E271" s="429"/>
      <c r="F271" s="429"/>
      <c r="G271" s="429"/>
      <c r="H271" s="631"/>
      <c r="I271" s="632"/>
      <c r="J271" s="632"/>
      <c r="K271" s="430"/>
      <c r="L271" s="429"/>
      <c r="M271" s="430"/>
      <c r="N271" s="363" t="s">
        <v>1164</v>
      </c>
      <c r="O271" s="364" t="s">
        <v>1165</v>
      </c>
      <c r="P271" s="458">
        <v>3920400</v>
      </c>
      <c r="Q271" s="216">
        <v>960000</v>
      </c>
    </row>
    <row r="272" spans="1:17" ht="22.5" customHeight="1" x14ac:dyDescent="0.15">
      <c r="A272" s="414"/>
      <c r="B272" s="423"/>
      <c r="C272" s="428"/>
      <c r="D272" s="429"/>
      <c r="E272" s="429"/>
      <c r="F272" s="429"/>
      <c r="G272" s="429"/>
      <c r="H272" s="631"/>
      <c r="I272" s="632"/>
      <c r="J272" s="632"/>
      <c r="K272" s="430"/>
      <c r="L272" s="429"/>
      <c r="M272" s="430"/>
      <c r="N272" s="363" t="s">
        <v>1166</v>
      </c>
      <c r="O272" s="364" t="s">
        <v>1167</v>
      </c>
      <c r="P272" s="458">
        <v>3000000</v>
      </c>
      <c r="Q272" s="216">
        <v>200000</v>
      </c>
    </row>
    <row r="273" spans="1:17" ht="22.5" customHeight="1" x14ac:dyDescent="0.15">
      <c r="A273" s="414"/>
      <c r="B273" s="423"/>
      <c r="C273" s="428"/>
      <c r="D273" s="429"/>
      <c r="E273" s="429"/>
      <c r="F273" s="429"/>
      <c r="G273" s="429"/>
      <c r="H273" s="631"/>
      <c r="I273" s="632"/>
      <c r="J273" s="632"/>
      <c r="K273" s="430"/>
      <c r="L273" s="429"/>
      <c r="M273" s="430"/>
      <c r="N273" s="363" t="s">
        <v>1168</v>
      </c>
      <c r="O273" s="364" t="s">
        <v>1169</v>
      </c>
      <c r="P273" s="458">
        <v>13200000</v>
      </c>
      <c r="Q273" s="214">
        <v>3200000</v>
      </c>
    </row>
    <row r="274" spans="1:17" ht="22.5" customHeight="1" x14ac:dyDescent="0.15">
      <c r="A274" s="414"/>
      <c r="B274" s="423"/>
      <c r="C274" s="428"/>
      <c r="D274" s="429"/>
      <c r="E274" s="429"/>
      <c r="F274" s="429"/>
      <c r="G274" s="429"/>
      <c r="H274" s="631"/>
      <c r="I274" s="632"/>
      <c r="J274" s="632"/>
      <c r="K274" s="430"/>
      <c r="L274" s="429"/>
      <c r="M274" s="430"/>
      <c r="N274" s="363" t="s">
        <v>189</v>
      </c>
      <c r="O274" s="364"/>
      <c r="P274" s="438">
        <v>10000000</v>
      </c>
      <c r="Q274" s="216">
        <v>200000</v>
      </c>
    </row>
    <row r="275" spans="1:17" ht="22.5" customHeight="1" x14ac:dyDescent="0.15">
      <c r="A275" s="414"/>
      <c r="B275" s="423"/>
      <c r="C275" s="428"/>
      <c r="D275" s="429"/>
      <c r="E275" s="429"/>
      <c r="F275" s="429"/>
      <c r="G275" s="429"/>
      <c r="H275" s="631"/>
      <c r="I275" s="632"/>
      <c r="J275" s="632"/>
      <c r="K275" s="430"/>
      <c r="L275" s="429"/>
      <c r="M275" s="430"/>
      <c r="N275" s="363" t="s">
        <v>1170</v>
      </c>
      <c r="O275" s="452" t="s">
        <v>1171</v>
      </c>
      <c r="P275" s="450">
        <v>10000000</v>
      </c>
      <c r="Q275" s="217">
        <v>3000000</v>
      </c>
    </row>
    <row r="276" spans="1:17" ht="22.5" customHeight="1" x14ac:dyDescent="0.15">
      <c r="A276" s="414"/>
      <c r="B276" s="423"/>
      <c r="C276" s="428"/>
      <c r="D276" s="429"/>
      <c r="E276" s="429"/>
      <c r="F276" s="429"/>
      <c r="G276" s="429"/>
      <c r="H276" s="631"/>
      <c r="I276" s="632"/>
      <c r="J276" s="632"/>
      <c r="K276" s="430"/>
      <c r="L276" s="429"/>
      <c r="M276" s="430"/>
      <c r="N276" s="363" t="s">
        <v>1172</v>
      </c>
      <c r="O276" s="364"/>
      <c r="P276" s="438">
        <v>48900000</v>
      </c>
      <c r="Q276" s="214">
        <v>58800000</v>
      </c>
    </row>
    <row r="277" spans="1:17" ht="22.5" customHeight="1" x14ac:dyDescent="0.15">
      <c r="A277" s="414"/>
      <c r="B277" s="423"/>
      <c r="C277" s="428"/>
      <c r="D277" s="429"/>
      <c r="E277" s="429"/>
      <c r="F277" s="429"/>
      <c r="G277" s="429"/>
      <c r="H277" s="631"/>
      <c r="I277" s="632"/>
      <c r="J277" s="632"/>
      <c r="K277" s="430"/>
      <c r="L277" s="429"/>
      <c r="M277" s="430"/>
      <c r="N277" s="502" t="s">
        <v>599</v>
      </c>
      <c r="O277" s="503" t="s">
        <v>1173</v>
      </c>
      <c r="P277" s="504">
        <v>46400000</v>
      </c>
      <c r="Q277" s="217">
        <v>58800000</v>
      </c>
    </row>
    <row r="278" spans="1:17" ht="22.5" customHeight="1" x14ac:dyDescent="0.15">
      <c r="A278" s="414"/>
      <c r="B278" s="423"/>
      <c r="C278" s="428"/>
      <c r="D278" s="429"/>
      <c r="E278" s="429"/>
      <c r="F278" s="429"/>
      <c r="G278" s="429"/>
      <c r="H278" s="631"/>
      <c r="I278" s="632"/>
      <c r="J278" s="632"/>
      <c r="K278" s="430"/>
      <c r="L278" s="429"/>
      <c r="M278" s="430"/>
      <c r="N278" s="502" t="s">
        <v>600</v>
      </c>
      <c r="O278" s="503" t="s">
        <v>1174</v>
      </c>
      <c r="P278" s="504">
        <v>2500000</v>
      </c>
      <c r="Q278" s="189"/>
    </row>
    <row r="279" spans="1:17" ht="25.5" customHeight="1" x14ac:dyDescent="0.15">
      <c r="A279" s="414"/>
      <c r="B279" s="423"/>
      <c r="C279" s="428"/>
      <c r="D279" s="429"/>
      <c r="E279" s="429"/>
      <c r="F279" s="429"/>
      <c r="G279" s="429"/>
      <c r="H279" s="631"/>
      <c r="I279" s="632"/>
      <c r="J279" s="632"/>
      <c r="K279" s="430"/>
      <c r="L279" s="429"/>
      <c r="M279" s="430"/>
      <c r="N279" s="363" t="s">
        <v>188</v>
      </c>
      <c r="O279" s="364"/>
      <c r="P279" s="438">
        <v>4752000</v>
      </c>
      <c r="Q279" s="217">
        <v>14500000</v>
      </c>
    </row>
    <row r="280" spans="1:17" ht="25.5" customHeight="1" x14ac:dyDescent="0.15">
      <c r="A280" s="414"/>
      <c r="B280" s="423"/>
      <c r="C280" s="428"/>
      <c r="D280" s="429"/>
      <c r="E280" s="429"/>
      <c r="F280" s="429"/>
      <c r="G280" s="429"/>
      <c r="H280" s="631"/>
      <c r="I280" s="632"/>
      <c r="J280" s="632"/>
      <c r="K280" s="430"/>
      <c r="L280" s="429"/>
      <c r="M280" s="430"/>
      <c r="N280" s="363" t="s">
        <v>1175</v>
      </c>
      <c r="O280" s="473" t="s">
        <v>1176</v>
      </c>
      <c r="P280" s="470">
        <v>4752000</v>
      </c>
      <c r="Q280" s="217">
        <v>6000000</v>
      </c>
    </row>
    <row r="281" spans="1:17" ht="25.5" customHeight="1" x14ac:dyDescent="0.15">
      <c r="A281" s="414"/>
      <c r="B281" s="423"/>
      <c r="C281" s="424" t="s">
        <v>1177</v>
      </c>
      <c r="D281" s="417">
        <v>0</v>
      </c>
      <c r="E281" s="417">
        <v>44820</v>
      </c>
      <c r="F281" s="417">
        <v>0</v>
      </c>
      <c r="G281" s="417">
        <v>44820</v>
      </c>
      <c r="H281" s="622">
        <v>0</v>
      </c>
      <c r="I281" s="622">
        <v>32237</v>
      </c>
      <c r="J281" s="624">
        <v>32237</v>
      </c>
      <c r="K281" s="419">
        <f>G281-J281</f>
        <v>12583</v>
      </c>
      <c r="L281" s="417">
        <v>17412</v>
      </c>
      <c r="M281" s="417">
        <v>27408</v>
      </c>
      <c r="N281" s="431"/>
      <c r="O281" s="432"/>
      <c r="P281" s="457"/>
      <c r="Q281" s="219">
        <v>60000000</v>
      </c>
    </row>
    <row r="282" spans="1:17" ht="25.5" customHeight="1" x14ac:dyDescent="0.15">
      <c r="A282" s="414"/>
      <c r="B282" s="423"/>
      <c r="C282" s="425"/>
      <c r="D282" s="426"/>
      <c r="E282" s="426"/>
      <c r="F282" s="426"/>
      <c r="G282" s="426"/>
      <c r="H282" s="628"/>
      <c r="I282" s="629"/>
      <c r="J282" s="629"/>
      <c r="K282" s="427"/>
      <c r="L282" s="426"/>
      <c r="M282" s="427"/>
      <c r="N282" s="363" t="s">
        <v>187</v>
      </c>
      <c r="O282" s="364"/>
      <c r="P282" s="438">
        <v>13000000</v>
      </c>
      <c r="Q282" s="217">
        <v>111000000</v>
      </c>
    </row>
    <row r="283" spans="1:17" ht="25.5" customHeight="1" x14ac:dyDescent="0.15">
      <c r="A283" s="414"/>
      <c r="B283" s="423"/>
      <c r="C283" s="428"/>
      <c r="D283" s="429"/>
      <c r="E283" s="429"/>
      <c r="F283" s="429"/>
      <c r="G283" s="429"/>
      <c r="H283" s="631"/>
      <c r="I283" s="632"/>
      <c r="J283" s="632"/>
      <c r="K283" s="430"/>
      <c r="L283" s="429"/>
      <c r="M283" s="430"/>
      <c r="N283" s="363" t="s">
        <v>1178</v>
      </c>
      <c r="O283" s="473" t="s">
        <v>1179</v>
      </c>
      <c r="P283" s="470">
        <v>7000000</v>
      </c>
      <c r="Q283" s="217">
        <v>6960000</v>
      </c>
    </row>
    <row r="284" spans="1:17" ht="25.5" customHeight="1" x14ac:dyDescent="0.15">
      <c r="A284" s="414"/>
      <c r="B284" s="423"/>
      <c r="C284" s="428"/>
      <c r="D284" s="429"/>
      <c r="E284" s="429"/>
      <c r="F284" s="429"/>
      <c r="G284" s="429"/>
      <c r="H284" s="631"/>
      <c r="I284" s="632"/>
      <c r="J284" s="632"/>
      <c r="K284" s="430"/>
      <c r="L284" s="429"/>
      <c r="M284" s="430"/>
      <c r="N284" s="363" t="s">
        <v>312</v>
      </c>
      <c r="O284" s="473" t="s">
        <v>1180</v>
      </c>
      <c r="P284" s="470">
        <v>3000000</v>
      </c>
      <c r="Q284" s="219">
        <v>60000000</v>
      </c>
    </row>
    <row r="285" spans="1:17" ht="25.5" customHeight="1" x14ac:dyDescent="0.15">
      <c r="A285" s="414"/>
      <c r="B285" s="423"/>
      <c r="C285" s="428"/>
      <c r="D285" s="429"/>
      <c r="E285" s="429"/>
      <c r="F285" s="429"/>
      <c r="G285" s="429"/>
      <c r="H285" s="631"/>
      <c r="I285" s="632"/>
      <c r="J285" s="632"/>
      <c r="K285" s="430"/>
      <c r="L285" s="429"/>
      <c r="M285" s="430"/>
      <c r="N285" s="363" t="s">
        <v>1181</v>
      </c>
      <c r="O285" s="473" t="s">
        <v>1182</v>
      </c>
      <c r="P285" s="470">
        <v>3000000</v>
      </c>
      <c r="Q285" s="217">
        <v>7500000</v>
      </c>
    </row>
    <row r="286" spans="1:17" ht="25.5" customHeight="1" x14ac:dyDescent="0.15">
      <c r="A286" s="414"/>
      <c r="B286" s="423"/>
      <c r="C286" s="428"/>
      <c r="D286" s="429"/>
      <c r="E286" s="429"/>
      <c r="F286" s="429"/>
      <c r="G286" s="429"/>
      <c r="H286" s="631"/>
      <c r="I286" s="632"/>
      <c r="J286" s="632"/>
      <c r="K286" s="430"/>
      <c r="L286" s="429"/>
      <c r="M286" s="430"/>
      <c r="N286" s="363" t="s">
        <v>186</v>
      </c>
      <c r="O286" s="364"/>
      <c r="P286" s="438">
        <v>8820000</v>
      </c>
      <c r="Q286" s="217">
        <v>6960000</v>
      </c>
    </row>
    <row r="287" spans="1:17" ht="25.5" customHeight="1" x14ac:dyDescent="0.15">
      <c r="A287" s="414"/>
      <c r="B287" s="423"/>
      <c r="C287" s="428"/>
      <c r="D287" s="429"/>
      <c r="E287" s="429"/>
      <c r="F287" s="429"/>
      <c r="G287" s="429"/>
      <c r="H287" s="631"/>
      <c r="I287" s="632"/>
      <c r="J287" s="632"/>
      <c r="K287" s="430"/>
      <c r="L287" s="429"/>
      <c r="M287" s="430"/>
      <c r="N287" s="363" t="s">
        <v>185</v>
      </c>
      <c r="O287" s="364" t="s">
        <v>1183</v>
      </c>
      <c r="P287" s="458">
        <v>4200000</v>
      </c>
      <c r="Q287" s="217">
        <v>2280000</v>
      </c>
    </row>
    <row r="288" spans="1:17" ht="25.5" customHeight="1" x14ac:dyDescent="0.15">
      <c r="A288" s="414"/>
      <c r="B288" s="423"/>
      <c r="C288" s="428"/>
      <c r="D288" s="429"/>
      <c r="E288" s="429"/>
      <c r="F288" s="429"/>
      <c r="G288" s="429"/>
      <c r="H288" s="631"/>
      <c r="I288" s="632"/>
      <c r="J288" s="632"/>
      <c r="K288" s="430"/>
      <c r="L288" s="429"/>
      <c r="M288" s="430"/>
      <c r="N288" s="363" t="s">
        <v>184</v>
      </c>
      <c r="O288" s="364" t="s">
        <v>1184</v>
      </c>
      <c r="P288" s="458">
        <v>3720000</v>
      </c>
      <c r="Q288" s="217">
        <v>2004000</v>
      </c>
    </row>
    <row r="289" spans="1:17" ht="25.5" customHeight="1" x14ac:dyDescent="0.15">
      <c r="A289" s="414"/>
      <c r="B289" s="423"/>
      <c r="C289" s="428"/>
      <c r="D289" s="429"/>
      <c r="E289" s="429"/>
      <c r="F289" s="429"/>
      <c r="G289" s="429"/>
      <c r="H289" s="631"/>
      <c r="I289" s="632"/>
      <c r="J289" s="632"/>
      <c r="K289" s="430"/>
      <c r="L289" s="429"/>
      <c r="M289" s="430"/>
      <c r="N289" s="363" t="s">
        <v>183</v>
      </c>
      <c r="O289" s="364" t="s">
        <v>1185</v>
      </c>
      <c r="P289" s="458">
        <v>900000</v>
      </c>
      <c r="Q289" s="216">
        <v>48000000</v>
      </c>
    </row>
    <row r="290" spans="1:17" ht="25.5" customHeight="1" x14ac:dyDescent="0.15">
      <c r="A290" s="414"/>
      <c r="B290" s="423"/>
      <c r="C290" s="428"/>
      <c r="D290" s="429"/>
      <c r="E290" s="429"/>
      <c r="F290" s="429"/>
      <c r="G290" s="429"/>
      <c r="H290" s="631"/>
      <c r="I290" s="632"/>
      <c r="J290" s="632"/>
      <c r="K290" s="430"/>
      <c r="L290" s="429"/>
      <c r="M290" s="430"/>
      <c r="N290" s="363" t="s">
        <v>1186</v>
      </c>
      <c r="O290" s="364"/>
      <c r="P290" s="438">
        <v>23000000</v>
      </c>
      <c r="Q290" s="216">
        <v>3840000</v>
      </c>
    </row>
    <row r="291" spans="1:17" ht="22.5" customHeight="1" x14ac:dyDescent="0.15">
      <c r="A291" s="414"/>
      <c r="B291" s="423"/>
      <c r="C291" s="428"/>
      <c r="D291" s="429"/>
      <c r="E291" s="429"/>
      <c r="F291" s="429"/>
      <c r="G291" s="429"/>
      <c r="H291" s="631"/>
      <c r="I291" s="632"/>
      <c r="J291" s="632"/>
      <c r="K291" s="430"/>
      <c r="L291" s="429"/>
      <c r="M291" s="430"/>
      <c r="N291" s="363" t="s">
        <v>1187</v>
      </c>
      <c r="O291" s="364" t="s">
        <v>1188</v>
      </c>
      <c r="P291" s="458">
        <v>20000000</v>
      </c>
      <c r="Q291" s="189"/>
    </row>
    <row r="292" spans="1:17" ht="22.5" customHeight="1" x14ac:dyDescent="0.15">
      <c r="A292" s="414"/>
      <c r="B292" s="423"/>
      <c r="C292" s="428"/>
      <c r="D292" s="429"/>
      <c r="E292" s="429"/>
      <c r="F292" s="429"/>
      <c r="G292" s="429"/>
      <c r="H292" s="631"/>
      <c r="I292" s="632"/>
      <c r="J292" s="632"/>
      <c r="K292" s="430"/>
      <c r="L292" s="429"/>
      <c r="M292" s="430"/>
      <c r="N292" s="363" t="s">
        <v>1189</v>
      </c>
      <c r="O292" s="512" t="s">
        <v>1190</v>
      </c>
      <c r="P292" s="460">
        <v>3000000</v>
      </c>
      <c r="Q292" s="214">
        <v>14360000</v>
      </c>
    </row>
    <row r="293" spans="1:17" ht="22.5" customHeight="1" x14ac:dyDescent="0.15">
      <c r="A293" s="414"/>
      <c r="B293" s="415" t="s">
        <v>1191</v>
      </c>
      <c r="C293" s="435"/>
      <c r="D293" s="417">
        <f>D294+D315+D357+D391+D402+D405+D413+D430+D480</f>
        <v>347189</v>
      </c>
      <c r="E293" s="417">
        <f>E294+E315+E357+E391+E402+E405+E413+E430+E480</f>
        <v>478861</v>
      </c>
      <c r="F293" s="417">
        <f>F294+F315+F357+F391+F402+F405+F413+F430+F480</f>
        <v>0</v>
      </c>
      <c r="G293" s="417">
        <f>G294+G315+G357+G391+G402+G405+G413+G430+G480</f>
        <v>826050</v>
      </c>
      <c r="H293" s="622">
        <v>252479</v>
      </c>
      <c r="I293" s="622">
        <v>482290</v>
      </c>
      <c r="J293" s="624">
        <v>734769</v>
      </c>
      <c r="K293" s="419">
        <f>G293-J293</f>
        <v>91281</v>
      </c>
      <c r="L293" s="417">
        <v>622481</v>
      </c>
      <c r="M293" s="417">
        <v>203569.24</v>
      </c>
      <c r="N293" s="431"/>
      <c r="O293" s="432"/>
      <c r="P293" s="457"/>
      <c r="Q293" s="216">
        <v>14000000</v>
      </c>
    </row>
    <row r="294" spans="1:17" ht="22.5" customHeight="1" x14ac:dyDescent="0.15">
      <c r="A294" s="414"/>
      <c r="B294" s="423"/>
      <c r="C294" s="424" t="s">
        <v>1192</v>
      </c>
      <c r="D294" s="417">
        <v>0</v>
      </c>
      <c r="E294" s="417">
        <v>45400</v>
      </c>
      <c r="F294" s="417">
        <v>0</v>
      </c>
      <c r="G294" s="417">
        <v>45400</v>
      </c>
      <c r="H294" s="622">
        <v>0</v>
      </c>
      <c r="I294" s="622">
        <v>49280</v>
      </c>
      <c r="J294" s="624">
        <v>49280</v>
      </c>
      <c r="K294" s="419">
        <f>G294-J294</f>
        <v>-3880</v>
      </c>
      <c r="L294" s="417">
        <v>29544</v>
      </c>
      <c r="M294" s="417">
        <v>15856</v>
      </c>
      <c r="N294" s="431"/>
      <c r="O294" s="432"/>
      <c r="P294" s="457"/>
      <c r="Q294" s="216">
        <v>360000</v>
      </c>
    </row>
    <row r="295" spans="1:17" ht="22.5" customHeight="1" x14ac:dyDescent="0.15">
      <c r="A295" s="414"/>
      <c r="B295" s="423"/>
      <c r="C295" s="425"/>
      <c r="D295" s="426"/>
      <c r="E295" s="426"/>
      <c r="F295" s="426"/>
      <c r="G295" s="426"/>
      <c r="H295" s="628"/>
      <c r="I295" s="629"/>
      <c r="J295" s="629"/>
      <c r="K295" s="427"/>
      <c r="L295" s="426"/>
      <c r="M295" s="427"/>
      <c r="N295" s="363" t="s">
        <v>182</v>
      </c>
      <c r="O295" s="364"/>
      <c r="P295" s="438">
        <v>18700000</v>
      </c>
      <c r="Q295" s="214">
        <v>47196000</v>
      </c>
    </row>
    <row r="296" spans="1:17" ht="22.5" customHeight="1" x14ac:dyDescent="0.15">
      <c r="A296" s="414"/>
      <c r="B296" s="423"/>
      <c r="C296" s="428"/>
      <c r="D296" s="429"/>
      <c r="E296" s="429"/>
      <c r="F296" s="429"/>
      <c r="G296" s="429"/>
      <c r="H296" s="631"/>
      <c r="I296" s="632"/>
      <c r="J296" s="632"/>
      <c r="K296" s="430"/>
      <c r="L296" s="429"/>
      <c r="M296" s="430"/>
      <c r="N296" s="363" t="s">
        <v>313</v>
      </c>
      <c r="O296" s="452" t="s">
        <v>1193</v>
      </c>
      <c r="P296" s="450">
        <v>6000000</v>
      </c>
      <c r="Q296" s="216">
        <v>13920000</v>
      </c>
    </row>
    <row r="297" spans="1:17" ht="22.5" customHeight="1" x14ac:dyDescent="0.15">
      <c r="A297" s="414"/>
      <c r="B297" s="423"/>
      <c r="C297" s="428"/>
      <c r="D297" s="429"/>
      <c r="E297" s="429"/>
      <c r="F297" s="429"/>
      <c r="G297" s="429"/>
      <c r="H297" s="631"/>
      <c r="I297" s="632"/>
      <c r="J297" s="632"/>
      <c r="K297" s="430"/>
      <c r="L297" s="429"/>
      <c r="M297" s="430"/>
      <c r="N297" s="363" t="s">
        <v>181</v>
      </c>
      <c r="O297" s="364" t="s">
        <v>1194</v>
      </c>
      <c r="P297" s="458">
        <v>3600000</v>
      </c>
      <c r="Q297" s="216">
        <v>600000</v>
      </c>
    </row>
    <row r="298" spans="1:17" ht="22.5" customHeight="1" x14ac:dyDescent="0.15">
      <c r="A298" s="414"/>
      <c r="B298" s="423"/>
      <c r="C298" s="428"/>
      <c r="D298" s="429"/>
      <c r="E298" s="429"/>
      <c r="F298" s="429"/>
      <c r="G298" s="429"/>
      <c r="H298" s="631"/>
      <c r="I298" s="632"/>
      <c r="J298" s="632"/>
      <c r="K298" s="430"/>
      <c r="L298" s="429"/>
      <c r="M298" s="430"/>
      <c r="N298" s="363" t="s">
        <v>314</v>
      </c>
      <c r="O298" s="465" t="s">
        <v>1195</v>
      </c>
      <c r="P298" s="471">
        <v>5000000</v>
      </c>
      <c r="Q298" s="216">
        <v>32676000</v>
      </c>
    </row>
    <row r="299" spans="1:17" ht="22.5" customHeight="1" x14ac:dyDescent="0.15">
      <c r="A299" s="414"/>
      <c r="B299" s="423"/>
      <c r="C299" s="428"/>
      <c r="D299" s="429"/>
      <c r="E299" s="429"/>
      <c r="F299" s="429"/>
      <c r="G299" s="429"/>
      <c r="H299" s="631"/>
      <c r="I299" s="632"/>
      <c r="J299" s="632"/>
      <c r="K299" s="430"/>
      <c r="L299" s="429"/>
      <c r="M299" s="430"/>
      <c r="N299" s="363" t="s">
        <v>1196</v>
      </c>
      <c r="O299" s="364" t="s">
        <v>1197</v>
      </c>
      <c r="P299" s="458">
        <v>3600000</v>
      </c>
      <c r="Q299" s="216"/>
    </row>
    <row r="300" spans="1:17" ht="22.5" customHeight="1" x14ac:dyDescent="0.15">
      <c r="A300" s="414"/>
      <c r="B300" s="423"/>
      <c r="C300" s="428"/>
      <c r="D300" s="429"/>
      <c r="E300" s="429"/>
      <c r="F300" s="429"/>
      <c r="G300" s="429"/>
      <c r="H300" s="631"/>
      <c r="I300" s="632"/>
      <c r="J300" s="632"/>
      <c r="K300" s="430"/>
      <c r="L300" s="429"/>
      <c r="M300" s="430"/>
      <c r="N300" s="363" t="s">
        <v>1198</v>
      </c>
      <c r="O300" s="364" t="s">
        <v>1199</v>
      </c>
      <c r="P300" s="458">
        <v>500000</v>
      </c>
      <c r="Q300" s="214">
        <v>9200000</v>
      </c>
    </row>
    <row r="301" spans="1:17" ht="22.5" customHeight="1" x14ac:dyDescent="0.15">
      <c r="A301" s="414"/>
      <c r="B301" s="423"/>
      <c r="C301" s="428"/>
      <c r="D301" s="429"/>
      <c r="E301" s="429"/>
      <c r="F301" s="429"/>
      <c r="G301" s="429"/>
      <c r="H301" s="631"/>
      <c r="I301" s="632"/>
      <c r="J301" s="632"/>
      <c r="K301" s="430"/>
      <c r="L301" s="429"/>
      <c r="M301" s="430"/>
      <c r="N301" s="363" t="s">
        <v>180</v>
      </c>
      <c r="O301" s="364"/>
      <c r="P301" s="438">
        <v>6000000</v>
      </c>
      <c r="Q301" s="234">
        <v>3600000</v>
      </c>
    </row>
    <row r="302" spans="1:17" ht="22.5" customHeight="1" x14ac:dyDescent="0.15">
      <c r="A302" s="414"/>
      <c r="B302" s="423"/>
      <c r="C302" s="428"/>
      <c r="D302" s="429"/>
      <c r="E302" s="429"/>
      <c r="F302" s="429"/>
      <c r="G302" s="429"/>
      <c r="H302" s="631"/>
      <c r="I302" s="632"/>
      <c r="J302" s="632"/>
      <c r="K302" s="430"/>
      <c r="L302" s="429"/>
      <c r="M302" s="430"/>
      <c r="N302" s="363" t="s">
        <v>179</v>
      </c>
      <c r="O302" s="452" t="s">
        <v>1200</v>
      </c>
      <c r="P302" s="450">
        <v>6000000</v>
      </c>
      <c r="Q302" s="217">
        <v>2000000</v>
      </c>
    </row>
    <row r="303" spans="1:17" ht="22.5" customHeight="1" x14ac:dyDescent="0.15">
      <c r="A303" s="414"/>
      <c r="B303" s="423"/>
      <c r="C303" s="428"/>
      <c r="D303" s="429"/>
      <c r="E303" s="429"/>
      <c r="F303" s="429"/>
      <c r="G303" s="429"/>
      <c r="H303" s="631"/>
      <c r="I303" s="632"/>
      <c r="J303" s="632"/>
      <c r="K303" s="430"/>
      <c r="L303" s="429"/>
      <c r="M303" s="430"/>
      <c r="N303" s="363" t="s">
        <v>178</v>
      </c>
      <c r="O303" s="364"/>
      <c r="P303" s="438">
        <v>16000000</v>
      </c>
      <c r="Q303" s="214">
        <v>1500000</v>
      </c>
    </row>
    <row r="304" spans="1:17" ht="22.5" customHeight="1" x14ac:dyDescent="0.15">
      <c r="A304" s="414"/>
      <c r="B304" s="423"/>
      <c r="C304" s="428"/>
      <c r="D304" s="429"/>
      <c r="E304" s="429"/>
      <c r="F304" s="429"/>
      <c r="G304" s="429"/>
      <c r="H304" s="631"/>
      <c r="I304" s="632"/>
      <c r="J304" s="632"/>
      <c r="K304" s="430"/>
      <c r="L304" s="429"/>
      <c r="M304" s="430"/>
      <c r="N304" s="363" t="s">
        <v>315</v>
      </c>
      <c r="O304" s="364" t="s">
        <v>1201</v>
      </c>
      <c r="P304" s="458">
        <v>6000000</v>
      </c>
      <c r="Q304" s="234">
        <v>600000</v>
      </c>
    </row>
    <row r="305" spans="1:17" ht="22.5" customHeight="1" x14ac:dyDescent="0.15">
      <c r="A305" s="414"/>
      <c r="B305" s="423"/>
      <c r="C305" s="428"/>
      <c r="D305" s="429"/>
      <c r="E305" s="429"/>
      <c r="F305" s="429"/>
      <c r="G305" s="429"/>
      <c r="H305" s="631"/>
      <c r="I305" s="632"/>
      <c r="J305" s="632"/>
      <c r="K305" s="430"/>
      <c r="L305" s="429"/>
      <c r="M305" s="430"/>
      <c r="N305" s="363" t="s">
        <v>177</v>
      </c>
      <c r="O305" s="465" t="s">
        <v>1202</v>
      </c>
      <c r="P305" s="471">
        <v>10000000</v>
      </c>
      <c r="Q305" s="234">
        <v>900000</v>
      </c>
    </row>
    <row r="306" spans="1:17" ht="22.5" customHeight="1" x14ac:dyDescent="0.15">
      <c r="A306" s="414"/>
      <c r="B306" s="423"/>
      <c r="C306" s="428"/>
      <c r="D306" s="429"/>
      <c r="E306" s="429"/>
      <c r="F306" s="429"/>
      <c r="G306" s="429"/>
      <c r="H306" s="631"/>
      <c r="I306" s="632"/>
      <c r="J306" s="632"/>
      <c r="K306" s="430"/>
      <c r="L306" s="429"/>
      <c r="M306" s="430"/>
      <c r="N306" s="363" t="s">
        <v>176</v>
      </c>
      <c r="O306" s="364"/>
      <c r="P306" s="438">
        <v>500000</v>
      </c>
      <c r="Q306" s="214">
        <v>40000</v>
      </c>
    </row>
    <row r="307" spans="1:17" ht="22.5" customHeight="1" x14ac:dyDescent="0.15">
      <c r="A307" s="414"/>
      <c r="B307" s="423"/>
      <c r="C307" s="428"/>
      <c r="D307" s="429"/>
      <c r="E307" s="429"/>
      <c r="F307" s="429"/>
      <c r="G307" s="429"/>
      <c r="H307" s="631"/>
      <c r="I307" s="632"/>
      <c r="J307" s="632"/>
      <c r="K307" s="430"/>
      <c r="L307" s="429"/>
      <c r="M307" s="430"/>
      <c r="N307" s="363" t="s">
        <v>1203</v>
      </c>
      <c r="O307" s="452" t="s">
        <v>1204</v>
      </c>
      <c r="P307" s="450">
        <v>500000</v>
      </c>
      <c r="Q307" s="214">
        <v>6310000</v>
      </c>
    </row>
    <row r="308" spans="1:17" ht="22.5" customHeight="1" x14ac:dyDescent="0.15">
      <c r="A308" s="414"/>
      <c r="B308" s="423"/>
      <c r="C308" s="428"/>
      <c r="D308" s="429"/>
      <c r="E308" s="429"/>
      <c r="F308" s="429"/>
      <c r="G308" s="429"/>
      <c r="H308" s="631"/>
      <c r="I308" s="632"/>
      <c r="J308" s="632"/>
      <c r="K308" s="430"/>
      <c r="L308" s="429"/>
      <c r="M308" s="430"/>
      <c r="N308" s="363" t="s">
        <v>175</v>
      </c>
      <c r="O308" s="364"/>
      <c r="P308" s="438">
        <v>4200000</v>
      </c>
      <c r="Q308" s="216">
        <v>5400000</v>
      </c>
    </row>
    <row r="309" spans="1:17" ht="22.5" customHeight="1" x14ac:dyDescent="0.15">
      <c r="A309" s="414"/>
      <c r="B309" s="423"/>
      <c r="C309" s="428"/>
      <c r="D309" s="429"/>
      <c r="E309" s="429"/>
      <c r="F309" s="429"/>
      <c r="G309" s="429"/>
      <c r="H309" s="631"/>
      <c r="I309" s="632"/>
      <c r="J309" s="632"/>
      <c r="K309" s="430"/>
      <c r="L309" s="429"/>
      <c r="M309" s="430"/>
      <c r="N309" s="363" t="s">
        <v>1205</v>
      </c>
      <c r="O309" s="364" t="s">
        <v>1206</v>
      </c>
      <c r="P309" s="458">
        <v>960000</v>
      </c>
      <c r="Q309" s="234">
        <v>200000</v>
      </c>
    </row>
    <row r="310" spans="1:17" ht="22.5" customHeight="1" x14ac:dyDescent="0.15">
      <c r="A310" s="414"/>
      <c r="B310" s="423"/>
      <c r="C310" s="428"/>
      <c r="D310" s="429"/>
      <c r="E310" s="429"/>
      <c r="F310" s="429"/>
      <c r="G310" s="429"/>
      <c r="H310" s="631"/>
      <c r="I310" s="632"/>
      <c r="J310" s="632"/>
      <c r="K310" s="430"/>
      <c r="L310" s="429"/>
      <c r="M310" s="430"/>
      <c r="N310" s="363" t="s">
        <v>1207</v>
      </c>
      <c r="O310" s="364" t="s">
        <v>1206</v>
      </c>
      <c r="P310" s="458">
        <v>960000</v>
      </c>
      <c r="Q310" s="234">
        <v>120000</v>
      </c>
    </row>
    <row r="311" spans="1:17" ht="22.5" customHeight="1" x14ac:dyDescent="0.15">
      <c r="A311" s="414"/>
      <c r="B311" s="423"/>
      <c r="C311" s="428"/>
      <c r="D311" s="429"/>
      <c r="E311" s="429"/>
      <c r="F311" s="429"/>
      <c r="G311" s="429"/>
      <c r="H311" s="631"/>
      <c r="I311" s="632"/>
      <c r="J311" s="632"/>
      <c r="K311" s="430"/>
      <c r="L311" s="429"/>
      <c r="M311" s="430"/>
      <c r="N311" s="363" t="s">
        <v>1208</v>
      </c>
      <c r="O311" s="364" t="s">
        <v>1206</v>
      </c>
      <c r="P311" s="458">
        <v>960000</v>
      </c>
      <c r="Q311" s="234">
        <v>30000</v>
      </c>
    </row>
    <row r="312" spans="1:17" ht="22.5" customHeight="1" x14ac:dyDescent="0.15">
      <c r="A312" s="414"/>
      <c r="B312" s="423"/>
      <c r="C312" s="428"/>
      <c r="D312" s="429"/>
      <c r="E312" s="429"/>
      <c r="F312" s="429"/>
      <c r="G312" s="429"/>
      <c r="H312" s="631"/>
      <c r="I312" s="632"/>
      <c r="J312" s="632"/>
      <c r="K312" s="430"/>
      <c r="L312" s="429"/>
      <c r="M312" s="430"/>
      <c r="N312" s="472" t="s">
        <v>1209</v>
      </c>
      <c r="O312" s="364" t="s">
        <v>1210</v>
      </c>
      <c r="P312" s="458">
        <v>600000</v>
      </c>
      <c r="Q312" s="234">
        <v>0</v>
      </c>
    </row>
    <row r="313" spans="1:17" ht="22.5" customHeight="1" x14ac:dyDescent="0.15">
      <c r="A313" s="414"/>
      <c r="B313" s="423"/>
      <c r="C313" s="428"/>
      <c r="D313" s="429"/>
      <c r="E313" s="429"/>
      <c r="F313" s="429"/>
      <c r="G313" s="429"/>
      <c r="H313" s="631"/>
      <c r="I313" s="632"/>
      <c r="J313" s="632"/>
      <c r="K313" s="430"/>
      <c r="L313" s="429"/>
      <c r="M313" s="430"/>
      <c r="N313" s="363" t="s">
        <v>1211</v>
      </c>
      <c r="O313" s="364" t="s">
        <v>1210</v>
      </c>
      <c r="P313" s="458">
        <v>600000</v>
      </c>
      <c r="Q313" s="234">
        <v>80000</v>
      </c>
    </row>
    <row r="314" spans="1:17" ht="22.5" customHeight="1" x14ac:dyDescent="0.15">
      <c r="A314" s="414"/>
      <c r="B314" s="423"/>
      <c r="C314" s="428"/>
      <c r="D314" s="429"/>
      <c r="E314" s="429"/>
      <c r="F314" s="429"/>
      <c r="G314" s="429"/>
      <c r="H314" s="631"/>
      <c r="I314" s="632"/>
      <c r="J314" s="632"/>
      <c r="K314" s="430"/>
      <c r="L314" s="429"/>
      <c r="M314" s="430"/>
      <c r="N314" s="363" t="s">
        <v>1212</v>
      </c>
      <c r="O314" s="364" t="s">
        <v>1213</v>
      </c>
      <c r="P314" s="458">
        <v>120000</v>
      </c>
      <c r="Q314" s="234">
        <v>200000</v>
      </c>
    </row>
    <row r="315" spans="1:17" ht="22.5" customHeight="1" x14ac:dyDescent="0.15">
      <c r="A315" s="414"/>
      <c r="B315" s="423"/>
      <c r="C315" s="424" t="s">
        <v>1214</v>
      </c>
      <c r="D315" s="417">
        <v>0</v>
      </c>
      <c r="E315" s="417">
        <v>73735</v>
      </c>
      <c r="F315" s="417">
        <v>0</v>
      </c>
      <c r="G315" s="417">
        <v>73735</v>
      </c>
      <c r="H315" s="622">
        <v>0</v>
      </c>
      <c r="I315" s="622">
        <v>42265</v>
      </c>
      <c r="J315" s="624">
        <v>42265</v>
      </c>
      <c r="K315" s="419">
        <f>G315-J315</f>
        <v>31470</v>
      </c>
      <c r="L315" s="417">
        <v>50799</v>
      </c>
      <c r="M315" s="417">
        <v>22936</v>
      </c>
      <c r="N315" s="431"/>
      <c r="O315" s="432"/>
      <c r="P315" s="457"/>
      <c r="Q315" s="234">
        <v>80000</v>
      </c>
    </row>
    <row r="316" spans="1:17" ht="22.5" customHeight="1" x14ac:dyDescent="0.15">
      <c r="A316" s="414"/>
      <c r="B316" s="423"/>
      <c r="C316" s="425"/>
      <c r="D316" s="426"/>
      <c r="E316" s="426"/>
      <c r="F316" s="426"/>
      <c r="G316" s="426"/>
      <c r="H316" s="628"/>
      <c r="I316" s="629"/>
      <c r="J316" s="629"/>
      <c r="K316" s="427"/>
      <c r="L316" s="426"/>
      <c r="M316" s="427"/>
      <c r="N316" s="363" t="s">
        <v>174</v>
      </c>
      <c r="O316" s="364"/>
      <c r="P316" s="438">
        <v>51740000</v>
      </c>
      <c r="Q316" s="234">
        <v>0</v>
      </c>
    </row>
    <row r="317" spans="1:17" ht="22.5" customHeight="1" x14ac:dyDescent="0.15">
      <c r="A317" s="414"/>
      <c r="B317" s="423"/>
      <c r="C317" s="428"/>
      <c r="D317" s="429"/>
      <c r="E317" s="429"/>
      <c r="F317" s="429"/>
      <c r="G317" s="429"/>
      <c r="H317" s="631"/>
      <c r="I317" s="632"/>
      <c r="J317" s="632"/>
      <c r="K317" s="430"/>
      <c r="L317" s="429"/>
      <c r="M317" s="430"/>
      <c r="N317" s="363" t="s">
        <v>1215</v>
      </c>
      <c r="O317" s="473" t="s">
        <v>1216</v>
      </c>
      <c r="P317" s="470">
        <v>4560000</v>
      </c>
      <c r="Q317" s="214">
        <v>17246000</v>
      </c>
    </row>
    <row r="318" spans="1:17" ht="22.5" customHeight="1" x14ac:dyDescent="0.15">
      <c r="A318" s="414"/>
      <c r="B318" s="423"/>
      <c r="C318" s="428"/>
      <c r="D318" s="429"/>
      <c r="E318" s="429"/>
      <c r="F318" s="429"/>
      <c r="G318" s="429"/>
      <c r="H318" s="631"/>
      <c r="I318" s="632"/>
      <c r="J318" s="632"/>
      <c r="K318" s="430"/>
      <c r="L318" s="429"/>
      <c r="M318" s="430"/>
      <c r="N318" s="363" t="s">
        <v>1217</v>
      </c>
      <c r="O318" s="473" t="s">
        <v>1218</v>
      </c>
      <c r="P318" s="470">
        <v>5700000</v>
      </c>
      <c r="Q318" s="216">
        <v>1000000</v>
      </c>
    </row>
    <row r="319" spans="1:17" ht="22.5" customHeight="1" x14ac:dyDescent="0.15">
      <c r="A319" s="414"/>
      <c r="B319" s="423"/>
      <c r="C319" s="428"/>
      <c r="D319" s="429"/>
      <c r="E319" s="429"/>
      <c r="F319" s="429"/>
      <c r="G319" s="429"/>
      <c r="H319" s="631"/>
      <c r="I319" s="632"/>
      <c r="J319" s="632"/>
      <c r="K319" s="430"/>
      <c r="L319" s="429"/>
      <c r="M319" s="430"/>
      <c r="N319" s="363" t="s">
        <v>1219</v>
      </c>
      <c r="O319" s="452" t="s">
        <v>1220</v>
      </c>
      <c r="P319" s="450">
        <v>13600000</v>
      </c>
      <c r="Q319" s="216">
        <v>1000000</v>
      </c>
    </row>
    <row r="320" spans="1:17" ht="22.5" customHeight="1" x14ac:dyDescent="0.15">
      <c r="A320" s="414"/>
      <c r="B320" s="423"/>
      <c r="C320" s="428"/>
      <c r="D320" s="429"/>
      <c r="E320" s="429"/>
      <c r="F320" s="429"/>
      <c r="G320" s="429"/>
      <c r="H320" s="631"/>
      <c r="I320" s="632"/>
      <c r="J320" s="632"/>
      <c r="K320" s="430"/>
      <c r="L320" s="429"/>
      <c r="M320" s="430"/>
      <c r="N320" s="363" t="s">
        <v>1221</v>
      </c>
      <c r="O320" s="452" t="s">
        <v>1220</v>
      </c>
      <c r="P320" s="450">
        <v>13600000</v>
      </c>
      <c r="Q320" s="216">
        <v>120000</v>
      </c>
    </row>
    <row r="321" spans="1:17" ht="22.5" customHeight="1" x14ac:dyDescent="0.15">
      <c r="A321" s="414"/>
      <c r="B321" s="423"/>
      <c r="C321" s="428"/>
      <c r="D321" s="429"/>
      <c r="E321" s="429"/>
      <c r="F321" s="429"/>
      <c r="G321" s="429"/>
      <c r="H321" s="631"/>
      <c r="I321" s="632"/>
      <c r="J321" s="632"/>
      <c r="K321" s="430"/>
      <c r="L321" s="429"/>
      <c r="M321" s="430"/>
      <c r="N321" s="363" t="s">
        <v>1222</v>
      </c>
      <c r="O321" s="452" t="s">
        <v>1223</v>
      </c>
      <c r="P321" s="450">
        <v>10200000</v>
      </c>
      <c r="Q321" s="216">
        <v>340000</v>
      </c>
    </row>
    <row r="322" spans="1:17" ht="22.5" customHeight="1" x14ac:dyDescent="0.15">
      <c r="A322" s="414"/>
      <c r="B322" s="423"/>
      <c r="C322" s="428"/>
      <c r="D322" s="429"/>
      <c r="E322" s="429"/>
      <c r="F322" s="429"/>
      <c r="G322" s="429"/>
      <c r="H322" s="631"/>
      <c r="I322" s="632"/>
      <c r="J322" s="632"/>
      <c r="K322" s="430"/>
      <c r="L322" s="429"/>
      <c r="M322" s="430"/>
      <c r="N322" s="363" t="s">
        <v>1224</v>
      </c>
      <c r="O322" s="473" t="s">
        <v>1225</v>
      </c>
      <c r="P322" s="470">
        <v>4080000</v>
      </c>
      <c r="Q322" s="216">
        <v>100000</v>
      </c>
    </row>
    <row r="323" spans="1:17" ht="22.5" customHeight="1" x14ac:dyDescent="0.15">
      <c r="A323" s="414"/>
      <c r="B323" s="423"/>
      <c r="C323" s="428"/>
      <c r="D323" s="429"/>
      <c r="E323" s="429"/>
      <c r="F323" s="429"/>
      <c r="G323" s="429"/>
      <c r="H323" s="631"/>
      <c r="I323" s="632"/>
      <c r="J323" s="632"/>
      <c r="K323" s="430"/>
      <c r="L323" s="429"/>
      <c r="M323" s="430"/>
      <c r="N323" s="363" t="s">
        <v>173</v>
      </c>
      <c r="O323" s="364"/>
      <c r="P323" s="438">
        <v>19000000</v>
      </c>
      <c r="Q323" s="216">
        <v>500000</v>
      </c>
    </row>
    <row r="324" spans="1:17" ht="22.5" customHeight="1" x14ac:dyDescent="0.15">
      <c r="A324" s="414"/>
      <c r="B324" s="423"/>
      <c r="C324" s="428"/>
      <c r="D324" s="429"/>
      <c r="E324" s="429"/>
      <c r="F324" s="429"/>
      <c r="G324" s="429"/>
      <c r="H324" s="631"/>
      <c r="I324" s="632"/>
      <c r="J324" s="632"/>
      <c r="K324" s="430"/>
      <c r="L324" s="429"/>
      <c r="M324" s="430"/>
      <c r="N324" s="363" t="s">
        <v>1226</v>
      </c>
      <c r="O324" s="364" t="s">
        <v>1227</v>
      </c>
      <c r="P324" s="458">
        <v>1000000</v>
      </c>
      <c r="Q324" s="216">
        <v>450000</v>
      </c>
    </row>
    <row r="325" spans="1:17" ht="22.5" customHeight="1" x14ac:dyDescent="0.15">
      <c r="A325" s="414"/>
      <c r="B325" s="423"/>
      <c r="C325" s="428"/>
      <c r="D325" s="429"/>
      <c r="E325" s="429"/>
      <c r="F325" s="429"/>
      <c r="G325" s="429"/>
      <c r="H325" s="631"/>
      <c r="I325" s="632"/>
      <c r="J325" s="632"/>
      <c r="K325" s="430"/>
      <c r="L325" s="429"/>
      <c r="M325" s="430"/>
      <c r="N325" s="363" t="s">
        <v>1228</v>
      </c>
      <c r="O325" s="473" t="s">
        <v>1229</v>
      </c>
      <c r="P325" s="470">
        <v>1200000</v>
      </c>
      <c r="Q325" s="216">
        <v>250000</v>
      </c>
    </row>
    <row r="326" spans="1:17" ht="22.5" customHeight="1" x14ac:dyDescent="0.15">
      <c r="A326" s="414"/>
      <c r="B326" s="423"/>
      <c r="C326" s="428"/>
      <c r="D326" s="429"/>
      <c r="E326" s="429"/>
      <c r="F326" s="429"/>
      <c r="G326" s="429"/>
      <c r="H326" s="631"/>
      <c r="I326" s="632"/>
      <c r="J326" s="632"/>
      <c r="K326" s="430"/>
      <c r="L326" s="429"/>
      <c r="M326" s="430"/>
      <c r="N326" s="363" t="s">
        <v>1230</v>
      </c>
      <c r="O326" s="473" t="s">
        <v>1227</v>
      </c>
      <c r="P326" s="470">
        <v>1000000</v>
      </c>
      <c r="Q326" s="216">
        <v>300000</v>
      </c>
    </row>
    <row r="327" spans="1:17" ht="22.5" customHeight="1" x14ac:dyDescent="0.15">
      <c r="A327" s="414"/>
      <c r="B327" s="423"/>
      <c r="C327" s="428"/>
      <c r="D327" s="429"/>
      <c r="E327" s="429"/>
      <c r="F327" s="429"/>
      <c r="G327" s="429"/>
      <c r="H327" s="631"/>
      <c r="I327" s="632"/>
      <c r="J327" s="632"/>
      <c r="K327" s="430"/>
      <c r="L327" s="429"/>
      <c r="M327" s="430"/>
      <c r="N327" s="363" t="s">
        <v>1231</v>
      </c>
      <c r="O327" s="473" t="s">
        <v>1232</v>
      </c>
      <c r="P327" s="470">
        <v>1200000</v>
      </c>
      <c r="Q327" s="216">
        <v>300000</v>
      </c>
    </row>
    <row r="328" spans="1:17" ht="22.5" customHeight="1" x14ac:dyDescent="0.15">
      <c r="A328" s="414"/>
      <c r="B328" s="423"/>
      <c r="C328" s="428"/>
      <c r="D328" s="429"/>
      <c r="E328" s="429"/>
      <c r="F328" s="429"/>
      <c r="G328" s="429"/>
      <c r="H328" s="631"/>
      <c r="I328" s="632"/>
      <c r="J328" s="632"/>
      <c r="K328" s="430"/>
      <c r="L328" s="429"/>
      <c r="M328" s="430"/>
      <c r="N328" s="363" t="s">
        <v>1233</v>
      </c>
      <c r="O328" s="452" t="s">
        <v>1234</v>
      </c>
      <c r="P328" s="450">
        <v>4800000</v>
      </c>
      <c r="Q328" s="216">
        <v>300000</v>
      </c>
    </row>
    <row r="329" spans="1:17" ht="22.5" customHeight="1" x14ac:dyDescent="0.15">
      <c r="A329" s="414"/>
      <c r="B329" s="423"/>
      <c r="C329" s="428"/>
      <c r="D329" s="429"/>
      <c r="E329" s="429"/>
      <c r="F329" s="429"/>
      <c r="G329" s="429"/>
      <c r="H329" s="631"/>
      <c r="I329" s="632"/>
      <c r="J329" s="632"/>
      <c r="K329" s="430"/>
      <c r="L329" s="429"/>
      <c r="M329" s="430"/>
      <c r="N329" s="363" t="s">
        <v>1235</v>
      </c>
      <c r="O329" s="452" t="s">
        <v>1236</v>
      </c>
      <c r="P329" s="450">
        <v>2000000</v>
      </c>
      <c r="Q329" s="216">
        <v>300000</v>
      </c>
    </row>
    <row r="330" spans="1:17" ht="22.5" customHeight="1" x14ac:dyDescent="0.15">
      <c r="A330" s="414"/>
      <c r="B330" s="423"/>
      <c r="C330" s="428"/>
      <c r="D330" s="429"/>
      <c r="E330" s="429"/>
      <c r="F330" s="429"/>
      <c r="G330" s="429"/>
      <c r="H330" s="631"/>
      <c r="I330" s="632"/>
      <c r="J330" s="632"/>
      <c r="K330" s="430"/>
      <c r="L330" s="429"/>
      <c r="M330" s="430"/>
      <c r="N330" s="363" t="s">
        <v>1237</v>
      </c>
      <c r="O330" s="452" t="s">
        <v>1236</v>
      </c>
      <c r="P330" s="450">
        <v>2000000</v>
      </c>
      <c r="Q330" s="216">
        <v>250000</v>
      </c>
    </row>
    <row r="331" spans="1:17" ht="22.5" customHeight="1" x14ac:dyDescent="0.15">
      <c r="A331" s="414"/>
      <c r="B331" s="423"/>
      <c r="C331" s="428"/>
      <c r="D331" s="429"/>
      <c r="E331" s="429"/>
      <c r="F331" s="429"/>
      <c r="G331" s="429"/>
      <c r="H331" s="631"/>
      <c r="I331" s="632"/>
      <c r="J331" s="632"/>
      <c r="K331" s="430"/>
      <c r="L331" s="429"/>
      <c r="M331" s="430"/>
      <c r="N331" s="363" t="s">
        <v>1238</v>
      </c>
      <c r="O331" s="473" t="s">
        <v>1239</v>
      </c>
      <c r="P331" s="470">
        <v>3000000</v>
      </c>
      <c r="Q331" s="216">
        <v>300000</v>
      </c>
    </row>
    <row r="332" spans="1:17" ht="22.5" customHeight="1" x14ac:dyDescent="0.15">
      <c r="A332" s="414"/>
      <c r="B332" s="423"/>
      <c r="C332" s="428"/>
      <c r="D332" s="429"/>
      <c r="E332" s="429"/>
      <c r="F332" s="429"/>
      <c r="G332" s="429"/>
      <c r="H332" s="631"/>
      <c r="I332" s="632"/>
      <c r="J332" s="632"/>
      <c r="K332" s="430"/>
      <c r="L332" s="429"/>
      <c r="M332" s="430"/>
      <c r="N332" s="363" t="s">
        <v>1240</v>
      </c>
      <c r="O332" s="473" t="s">
        <v>1229</v>
      </c>
      <c r="P332" s="470">
        <v>1200000</v>
      </c>
      <c r="Q332" s="216">
        <v>200000</v>
      </c>
    </row>
    <row r="333" spans="1:17" ht="22.5" customHeight="1" x14ac:dyDescent="0.15">
      <c r="A333" s="414"/>
      <c r="B333" s="423"/>
      <c r="C333" s="428"/>
      <c r="D333" s="429"/>
      <c r="E333" s="429"/>
      <c r="F333" s="429"/>
      <c r="G333" s="429"/>
      <c r="H333" s="631"/>
      <c r="I333" s="632"/>
      <c r="J333" s="632"/>
      <c r="K333" s="430"/>
      <c r="L333" s="429"/>
      <c r="M333" s="430"/>
      <c r="N333" s="363" t="s">
        <v>1241</v>
      </c>
      <c r="O333" s="473" t="s">
        <v>1227</v>
      </c>
      <c r="P333" s="470">
        <v>1000000</v>
      </c>
      <c r="Q333" s="216">
        <v>400000</v>
      </c>
    </row>
    <row r="334" spans="1:17" ht="22.5" customHeight="1" x14ac:dyDescent="0.15">
      <c r="A334" s="414"/>
      <c r="B334" s="423"/>
      <c r="C334" s="428"/>
      <c r="D334" s="429"/>
      <c r="E334" s="429"/>
      <c r="F334" s="429"/>
      <c r="G334" s="429"/>
      <c r="H334" s="631"/>
      <c r="I334" s="632"/>
      <c r="J334" s="632"/>
      <c r="K334" s="430"/>
      <c r="L334" s="429"/>
      <c r="M334" s="430"/>
      <c r="N334" s="363" t="s">
        <v>1242</v>
      </c>
      <c r="O334" s="473" t="s">
        <v>1243</v>
      </c>
      <c r="P334" s="470">
        <v>600000</v>
      </c>
      <c r="Q334" s="216">
        <v>100000</v>
      </c>
    </row>
    <row r="335" spans="1:17" ht="22.5" customHeight="1" x14ac:dyDescent="0.15">
      <c r="A335" s="414"/>
      <c r="B335" s="423"/>
      <c r="C335" s="428"/>
      <c r="D335" s="429"/>
      <c r="E335" s="429"/>
      <c r="F335" s="429"/>
      <c r="G335" s="429"/>
      <c r="H335" s="631"/>
      <c r="I335" s="632"/>
      <c r="J335" s="632"/>
      <c r="K335" s="430"/>
      <c r="L335" s="429"/>
      <c r="M335" s="430"/>
      <c r="N335" s="363" t="s">
        <v>172</v>
      </c>
      <c r="O335" s="364"/>
      <c r="P335" s="438">
        <v>720000</v>
      </c>
      <c r="Q335" s="216">
        <v>100000</v>
      </c>
    </row>
    <row r="336" spans="1:17" ht="22.5" customHeight="1" x14ac:dyDescent="0.15">
      <c r="A336" s="414"/>
      <c r="B336" s="423"/>
      <c r="C336" s="428"/>
      <c r="D336" s="429"/>
      <c r="E336" s="429"/>
      <c r="F336" s="429"/>
      <c r="G336" s="429"/>
      <c r="H336" s="631"/>
      <c r="I336" s="632"/>
      <c r="J336" s="632"/>
      <c r="K336" s="430"/>
      <c r="L336" s="429"/>
      <c r="M336" s="430"/>
      <c r="N336" s="363" t="s">
        <v>1244</v>
      </c>
      <c r="O336" s="364" t="s">
        <v>162</v>
      </c>
      <c r="P336" s="458">
        <v>120000</v>
      </c>
      <c r="Q336" s="216">
        <v>50000</v>
      </c>
    </row>
    <row r="337" spans="1:17" ht="22.5" customHeight="1" x14ac:dyDescent="0.15">
      <c r="A337" s="414"/>
      <c r="B337" s="423"/>
      <c r="C337" s="428"/>
      <c r="D337" s="429"/>
      <c r="E337" s="429"/>
      <c r="F337" s="429"/>
      <c r="G337" s="429"/>
      <c r="H337" s="631"/>
      <c r="I337" s="632"/>
      <c r="J337" s="632"/>
      <c r="K337" s="430"/>
      <c r="L337" s="429"/>
      <c r="M337" s="430"/>
      <c r="N337" s="363" t="s">
        <v>1245</v>
      </c>
      <c r="O337" s="364" t="s">
        <v>162</v>
      </c>
      <c r="P337" s="458">
        <v>120000</v>
      </c>
      <c r="Q337" s="216">
        <v>100000</v>
      </c>
    </row>
    <row r="338" spans="1:17" ht="22.5" customHeight="1" x14ac:dyDescent="0.15">
      <c r="A338" s="414"/>
      <c r="B338" s="423"/>
      <c r="C338" s="428"/>
      <c r="D338" s="429"/>
      <c r="E338" s="429"/>
      <c r="F338" s="429"/>
      <c r="G338" s="429"/>
      <c r="H338" s="631"/>
      <c r="I338" s="632"/>
      <c r="J338" s="632"/>
      <c r="K338" s="430"/>
      <c r="L338" s="429"/>
      <c r="M338" s="430"/>
      <c r="N338" s="363" t="s">
        <v>1246</v>
      </c>
      <c r="O338" s="364" t="s">
        <v>162</v>
      </c>
      <c r="P338" s="458">
        <v>120000</v>
      </c>
      <c r="Q338" s="216">
        <v>200000</v>
      </c>
    </row>
    <row r="339" spans="1:17" ht="22.5" customHeight="1" x14ac:dyDescent="0.15">
      <c r="A339" s="414"/>
      <c r="B339" s="423"/>
      <c r="C339" s="428"/>
      <c r="D339" s="429"/>
      <c r="E339" s="429"/>
      <c r="F339" s="429"/>
      <c r="G339" s="429"/>
      <c r="H339" s="631"/>
      <c r="I339" s="632"/>
      <c r="J339" s="632"/>
      <c r="K339" s="430"/>
      <c r="L339" s="429"/>
      <c r="M339" s="430"/>
      <c r="N339" s="363" t="s">
        <v>1247</v>
      </c>
      <c r="O339" s="364" t="s">
        <v>162</v>
      </c>
      <c r="P339" s="458">
        <v>120000</v>
      </c>
      <c r="Q339" s="216">
        <v>36000</v>
      </c>
    </row>
    <row r="340" spans="1:17" ht="22.5" customHeight="1" x14ac:dyDescent="0.15">
      <c r="A340" s="414"/>
      <c r="B340" s="423"/>
      <c r="C340" s="428"/>
      <c r="D340" s="429"/>
      <c r="E340" s="429"/>
      <c r="F340" s="429"/>
      <c r="G340" s="429"/>
      <c r="H340" s="631"/>
      <c r="I340" s="632"/>
      <c r="J340" s="632"/>
      <c r="K340" s="430"/>
      <c r="L340" s="429"/>
      <c r="M340" s="430"/>
      <c r="N340" s="363" t="s">
        <v>1248</v>
      </c>
      <c r="O340" s="364" t="s">
        <v>162</v>
      </c>
      <c r="P340" s="458">
        <v>120000</v>
      </c>
      <c r="Q340" s="216">
        <v>150000</v>
      </c>
    </row>
    <row r="341" spans="1:17" ht="22.5" customHeight="1" x14ac:dyDescent="0.15">
      <c r="A341" s="414"/>
      <c r="B341" s="423"/>
      <c r="C341" s="428"/>
      <c r="D341" s="429"/>
      <c r="E341" s="429"/>
      <c r="F341" s="429"/>
      <c r="G341" s="429"/>
      <c r="H341" s="631"/>
      <c r="I341" s="632"/>
      <c r="J341" s="632"/>
      <c r="K341" s="430"/>
      <c r="L341" s="429"/>
      <c r="M341" s="430"/>
      <c r="N341" s="363" t="s">
        <v>1249</v>
      </c>
      <c r="O341" s="364" t="s">
        <v>162</v>
      </c>
      <c r="P341" s="458">
        <v>120000</v>
      </c>
      <c r="Q341" s="219">
        <v>2000000</v>
      </c>
    </row>
    <row r="342" spans="1:17" ht="22.5" customHeight="1" x14ac:dyDescent="0.15">
      <c r="A342" s="414"/>
      <c r="B342" s="423"/>
      <c r="C342" s="428"/>
      <c r="D342" s="429"/>
      <c r="E342" s="429"/>
      <c r="F342" s="429"/>
      <c r="G342" s="429"/>
      <c r="H342" s="631"/>
      <c r="I342" s="632"/>
      <c r="J342" s="632"/>
      <c r="K342" s="430"/>
      <c r="L342" s="429"/>
      <c r="M342" s="430"/>
      <c r="N342" s="363" t="s">
        <v>171</v>
      </c>
      <c r="O342" s="364"/>
      <c r="P342" s="438">
        <v>1325000</v>
      </c>
      <c r="Q342" s="216">
        <v>4000000</v>
      </c>
    </row>
    <row r="343" spans="1:17" ht="22.5" customHeight="1" x14ac:dyDescent="0.15">
      <c r="A343" s="414"/>
      <c r="B343" s="423"/>
      <c r="C343" s="428"/>
      <c r="D343" s="429"/>
      <c r="E343" s="429"/>
      <c r="F343" s="429"/>
      <c r="G343" s="429"/>
      <c r="H343" s="631"/>
      <c r="I343" s="632"/>
      <c r="J343" s="632"/>
      <c r="K343" s="430"/>
      <c r="L343" s="429"/>
      <c r="M343" s="430"/>
      <c r="N343" s="363" t="s">
        <v>1250</v>
      </c>
      <c r="O343" s="473" t="s">
        <v>1251</v>
      </c>
      <c r="P343" s="470">
        <v>300000</v>
      </c>
      <c r="Q343" s="216">
        <v>300000</v>
      </c>
    </row>
    <row r="344" spans="1:17" ht="22.5" customHeight="1" x14ac:dyDescent="0.15">
      <c r="A344" s="414"/>
      <c r="B344" s="423"/>
      <c r="C344" s="428"/>
      <c r="D344" s="429"/>
      <c r="E344" s="429"/>
      <c r="F344" s="429"/>
      <c r="G344" s="429"/>
      <c r="H344" s="631"/>
      <c r="I344" s="632"/>
      <c r="J344" s="632"/>
      <c r="K344" s="430"/>
      <c r="L344" s="429"/>
      <c r="M344" s="430"/>
      <c r="N344" s="363" t="s">
        <v>1252</v>
      </c>
      <c r="O344" s="473" t="s">
        <v>1253</v>
      </c>
      <c r="P344" s="470">
        <v>125000</v>
      </c>
      <c r="Q344" s="216">
        <v>300000</v>
      </c>
    </row>
    <row r="345" spans="1:17" ht="22.5" customHeight="1" x14ac:dyDescent="0.15">
      <c r="A345" s="414"/>
      <c r="B345" s="423"/>
      <c r="C345" s="428"/>
      <c r="D345" s="429"/>
      <c r="E345" s="429"/>
      <c r="F345" s="429"/>
      <c r="G345" s="429"/>
      <c r="H345" s="631"/>
      <c r="I345" s="632"/>
      <c r="J345" s="632"/>
      <c r="K345" s="430"/>
      <c r="L345" s="429"/>
      <c r="M345" s="430"/>
      <c r="N345" s="363" t="s">
        <v>1254</v>
      </c>
      <c r="O345" s="473" t="s">
        <v>1251</v>
      </c>
      <c r="P345" s="470">
        <v>300000</v>
      </c>
      <c r="Q345" s="234">
        <v>600000</v>
      </c>
    </row>
    <row r="346" spans="1:17" ht="22.5" customHeight="1" x14ac:dyDescent="0.15">
      <c r="A346" s="414"/>
      <c r="B346" s="423"/>
      <c r="C346" s="428"/>
      <c r="D346" s="429"/>
      <c r="E346" s="429"/>
      <c r="F346" s="429"/>
      <c r="G346" s="429"/>
      <c r="H346" s="631"/>
      <c r="I346" s="632"/>
      <c r="J346" s="632"/>
      <c r="K346" s="430"/>
      <c r="L346" s="429"/>
      <c r="M346" s="430"/>
      <c r="N346" s="363" t="s">
        <v>1255</v>
      </c>
      <c r="O346" s="473" t="s">
        <v>1251</v>
      </c>
      <c r="P346" s="470">
        <v>300000</v>
      </c>
      <c r="Q346" s="216">
        <v>0</v>
      </c>
    </row>
    <row r="347" spans="1:17" ht="22.5" customHeight="1" x14ac:dyDescent="0.15">
      <c r="A347" s="414"/>
      <c r="B347" s="423"/>
      <c r="C347" s="428"/>
      <c r="D347" s="429"/>
      <c r="E347" s="429"/>
      <c r="F347" s="429"/>
      <c r="G347" s="429"/>
      <c r="H347" s="631"/>
      <c r="I347" s="632"/>
      <c r="J347" s="632"/>
      <c r="K347" s="430"/>
      <c r="L347" s="429"/>
      <c r="M347" s="430"/>
      <c r="N347" s="363" t="s">
        <v>1256</v>
      </c>
      <c r="O347" s="473" t="s">
        <v>1251</v>
      </c>
      <c r="P347" s="470">
        <v>300000</v>
      </c>
      <c r="Q347" s="216">
        <v>400000</v>
      </c>
    </row>
    <row r="348" spans="1:17" ht="22.5" customHeight="1" x14ac:dyDescent="0.15">
      <c r="A348" s="414"/>
      <c r="B348" s="423"/>
      <c r="C348" s="428"/>
      <c r="D348" s="429"/>
      <c r="E348" s="429"/>
      <c r="F348" s="429"/>
      <c r="G348" s="429"/>
      <c r="H348" s="631"/>
      <c r="I348" s="632"/>
      <c r="J348" s="632"/>
      <c r="K348" s="430"/>
      <c r="L348" s="429"/>
      <c r="M348" s="430"/>
      <c r="N348" s="363" t="s">
        <v>170</v>
      </c>
      <c r="O348" s="364"/>
      <c r="P348" s="438">
        <v>600000</v>
      </c>
      <c r="Q348" s="216">
        <v>400000</v>
      </c>
    </row>
    <row r="349" spans="1:17" ht="22.5" customHeight="1" x14ac:dyDescent="0.15">
      <c r="A349" s="414"/>
      <c r="B349" s="423"/>
      <c r="C349" s="428"/>
      <c r="D349" s="429"/>
      <c r="E349" s="429"/>
      <c r="F349" s="429"/>
      <c r="G349" s="429"/>
      <c r="H349" s="631"/>
      <c r="I349" s="632"/>
      <c r="J349" s="632"/>
      <c r="K349" s="430"/>
      <c r="L349" s="429"/>
      <c r="M349" s="430"/>
      <c r="N349" s="363" t="s">
        <v>1257</v>
      </c>
      <c r="O349" s="364" t="s">
        <v>1258</v>
      </c>
      <c r="P349" s="458">
        <v>600000</v>
      </c>
      <c r="Q349" s="214">
        <v>30000</v>
      </c>
    </row>
    <row r="350" spans="1:17" ht="22.5" customHeight="1" x14ac:dyDescent="0.15">
      <c r="A350" s="414"/>
      <c r="B350" s="423"/>
      <c r="C350" s="428"/>
      <c r="D350" s="429"/>
      <c r="E350" s="429"/>
      <c r="F350" s="429"/>
      <c r="G350" s="429"/>
      <c r="H350" s="631"/>
      <c r="I350" s="632"/>
      <c r="J350" s="632"/>
      <c r="K350" s="430"/>
      <c r="L350" s="429"/>
      <c r="M350" s="430"/>
      <c r="N350" s="363" t="s">
        <v>169</v>
      </c>
      <c r="O350" s="364"/>
      <c r="P350" s="438">
        <v>350000</v>
      </c>
      <c r="Q350" s="216">
        <v>30000</v>
      </c>
    </row>
    <row r="351" spans="1:17" ht="22.5" customHeight="1" x14ac:dyDescent="0.15">
      <c r="A351" s="414"/>
      <c r="B351" s="423"/>
      <c r="C351" s="428"/>
      <c r="D351" s="429"/>
      <c r="E351" s="429"/>
      <c r="F351" s="429"/>
      <c r="G351" s="429"/>
      <c r="H351" s="631"/>
      <c r="I351" s="632"/>
      <c r="J351" s="632"/>
      <c r="K351" s="430"/>
      <c r="L351" s="429"/>
      <c r="M351" s="430"/>
      <c r="N351" s="363" t="s">
        <v>1259</v>
      </c>
      <c r="O351" s="364" t="s">
        <v>1260</v>
      </c>
      <c r="P351" s="458">
        <v>50000</v>
      </c>
      <c r="Q351" s="214">
        <v>1560000</v>
      </c>
    </row>
    <row r="352" spans="1:17" ht="22.5" customHeight="1" x14ac:dyDescent="0.15">
      <c r="A352" s="414"/>
      <c r="B352" s="423"/>
      <c r="C352" s="428"/>
      <c r="D352" s="429"/>
      <c r="E352" s="429"/>
      <c r="F352" s="429"/>
      <c r="G352" s="429"/>
      <c r="H352" s="631"/>
      <c r="I352" s="632"/>
      <c r="J352" s="632"/>
      <c r="K352" s="430"/>
      <c r="L352" s="429"/>
      <c r="M352" s="430"/>
      <c r="N352" s="363" t="s">
        <v>1261</v>
      </c>
      <c r="O352" s="364" t="s">
        <v>1262</v>
      </c>
      <c r="P352" s="458">
        <v>50000</v>
      </c>
      <c r="Q352" s="216">
        <v>120000</v>
      </c>
    </row>
    <row r="353" spans="1:17" ht="22.5" customHeight="1" x14ac:dyDescent="0.15">
      <c r="A353" s="414"/>
      <c r="B353" s="423"/>
      <c r="C353" s="428"/>
      <c r="D353" s="429"/>
      <c r="E353" s="429"/>
      <c r="F353" s="429"/>
      <c r="G353" s="429"/>
      <c r="H353" s="631"/>
      <c r="I353" s="632"/>
      <c r="J353" s="632"/>
      <c r="K353" s="430"/>
      <c r="L353" s="429"/>
      <c r="M353" s="430"/>
      <c r="N353" s="363" t="s">
        <v>1263</v>
      </c>
      <c r="O353" s="364" t="s">
        <v>1262</v>
      </c>
      <c r="P353" s="458">
        <v>50000</v>
      </c>
      <c r="Q353" s="216">
        <v>1440000</v>
      </c>
    </row>
    <row r="354" spans="1:17" ht="22.5" customHeight="1" x14ac:dyDescent="0.15">
      <c r="A354" s="414"/>
      <c r="B354" s="423"/>
      <c r="C354" s="428"/>
      <c r="D354" s="429"/>
      <c r="E354" s="429"/>
      <c r="F354" s="429"/>
      <c r="G354" s="429"/>
      <c r="H354" s="631"/>
      <c r="I354" s="632"/>
      <c r="J354" s="632"/>
      <c r="K354" s="430"/>
      <c r="L354" s="429"/>
      <c r="M354" s="430"/>
      <c r="N354" s="363" t="s">
        <v>1254</v>
      </c>
      <c r="O354" s="473" t="s">
        <v>1264</v>
      </c>
      <c r="P354" s="470">
        <v>100000</v>
      </c>
      <c r="Q354" s="216">
        <v>0</v>
      </c>
    </row>
    <row r="355" spans="1:17" ht="22.5" customHeight="1" x14ac:dyDescent="0.15">
      <c r="A355" s="414"/>
      <c r="B355" s="423"/>
      <c r="C355" s="428"/>
      <c r="D355" s="429"/>
      <c r="E355" s="429"/>
      <c r="F355" s="429"/>
      <c r="G355" s="429"/>
      <c r="H355" s="631"/>
      <c r="I355" s="632"/>
      <c r="J355" s="632"/>
      <c r="K355" s="430"/>
      <c r="L355" s="429"/>
      <c r="M355" s="430"/>
      <c r="N355" s="363" t="s">
        <v>1255</v>
      </c>
      <c r="O355" s="473" t="s">
        <v>1260</v>
      </c>
      <c r="P355" s="470">
        <v>50000</v>
      </c>
      <c r="Q355" s="189"/>
    </row>
    <row r="356" spans="1:17" ht="22.5" customHeight="1" x14ac:dyDescent="0.15">
      <c r="A356" s="414"/>
      <c r="B356" s="423"/>
      <c r="C356" s="428"/>
      <c r="D356" s="429"/>
      <c r="E356" s="429"/>
      <c r="F356" s="429"/>
      <c r="G356" s="429"/>
      <c r="H356" s="631"/>
      <c r="I356" s="632"/>
      <c r="J356" s="632"/>
      <c r="K356" s="430"/>
      <c r="L356" s="429"/>
      <c r="M356" s="430"/>
      <c r="N356" s="363" t="s">
        <v>1265</v>
      </c>
      <c r="O356" s="473" t="s">
        <v>1260</v>
      </c>
      <c r="P356" s="470">
        <v>50000</v>
      </c>
      <c r="Q356" s="63"/>
    </row>
    <row r="357" spans="1:17" ht="22.5" customHeight="1" x14ac:dyDescent="0.15">
      <c r="A357" s="414"/>
      <c r="B357" s="423"/>
      <c r="C357" s="424" t="s">
        <v>1266</v>
      </c>
      <c r="D357" s="417">
        <v>0</v>
      </c>
      <c r="E357" s="417">
        <v>53874</v>
      </c>
      <c r="F357" s="417">
        <v>0</v>
      </c>
      <c r="G357" s="417">
        <v>53874</v>
      </c>
      <c r="H357" s="622">
        <v>0</v>
      </c>
      <c r="I357" s="622">
        <v>54562.8</v>
      </c>
      <c r="J357" s="624">
        <v>54562.8</v>
      </c>
      <c r="K357" s="419">
        <f>G357-J357</f>
        <v>-688.80000000000291</v>
      </c>
      <c r="L357" s="417">
        <v>59524</v>
      </c>
      <c r="M357" s="417">
        <v>-5650</v>
      </c>
      <c r="N357" s="431"/>
      <c r="O357" s="432"/>
      <c r="P357" s="457"/>
      <c r="Q357" s="214">
        <v>6004000</v>
      </c>
    </row>
    <row r="358" spans="1:17" ht="22.5" customHeight="1" x14ac:dyDescent="0.15">
      <c r="A358" s="414"/>
      <c r="B358" s="423"/>
      <c r="C358" s="425"/>
      <c r="D358" s="426"/>
      <c r="E358" s="426"/>
      <c r="F358" s="426"/>
      <c r="G358" s="426"/>
      <c r="H358" s="628"/>
      <c r="I358" s="629"/>
      <c r="J358" s="629"/>
      <c r="K358" s="427"/>
      <c r="L358" s="426"/>
      <c r="M358" s="427"/>
      <c r="N358" s="363" t="s">
        <v>168</v>
      </c>
      <c r="O358" s="364"/>
      <c r="P358" s="438">
        <v>13700000</v>
      </c>
      <c r="Q358" s="216">
        <v>235200</v>
      </c>
    </row>
    <row r="359" spans="1:17" ht="22.5" customHeight="1" x14ac:dyDescent="0.15">
      <c r="A359" s="414"/>
      <c r="B359" s="423"/>
      <c r="C359" s="428"/>
      <c r="D359" s="429"/>
      <c r="E359" s="429"/>
      <c r="F359" s="429"/>
      <c r="G359" s="429"/>
      <c r="H359" s="631"/>
      <c r="I359" s="632"/>
      <c r="J359" s="632"/>
      <c r="K359" s="430"/>
      <c r="L359" s="429"/>
      <c r="M359" s="430"/>
      <c r="N359" s="363" t="s">
        <v>316</v>
      </c>
      <c r="O359" s="452" t="s">
        <v>1267</v>
      </c>
      <c r="P359" s="450">
        <v>2400000</v>
      </c>
      <c r="Q359" s="216">
        <v>57600</v>
      </c>
    </row>
    <row r="360" spans="1:17" ht="22.5" customHeight="1" x14ac:dyDescent="0.15">
      <c r="A360" s="414"/>
      <c r="B360" s="423"/>
      <c r="C360" s="428"/>
      <c r="D360" s="429"/>
      <c r="E360" s="429"/>
      <c r="F360" s="429"/>
      <c r="G360" s="429"/>
      <c r="H360" s="631"/>
      <c r="I360" s="632"/>
      <c r="J360" s="632"/>
      <c r="K360" s="430"/>
      <c r="L360" s="429"/>
      <c r="M360" s="430"/>
      <c r="N360" s="363" t="s">
        <v>317</v>
      </c>
      <c r="O360" s="452" t="s">
        <v>1268</v>
      </c>
      <c r="P360" s="450">
        <v>1000000</v>
      </c>
      <c r="Q360" s="216">
        <v>57600</v>
      </c>
    </row>
    <row r="361" spans="1:17" ht="22.5" customHeight="1" x14ac:dyDescent="0.15">
      <c r="A361" s="414"/>
      <c r="B361" s="423"/>
      <c r="C361" s="428"/>
      <c r="D361" s="429"/>
      <c r="E361" s="429"/>
      <c r="F361" s="429"/>
      <c r="G361" s="429"/>
      <c r="H361" s="631"/>
      <c r="I361" s="632"/>
      <c r="J361" s="632"/>
      <c r="K361" s="430"/>
      <c r="L361" s="429"/>
      <c r="M361" s="430"/>
      <c r="N361" s="363" t="s">
        <v>318</v>
      </c>
      <c r="O361" s="452" t="s">
        <v>1269</v>
      </c>
      <c r="P361" s="450">
        <v>300000</v>
      </c>
      <c r="Q361" s="216">
        <v>57600</v>
      </c>
    </row>
    <row r="362" spans="1:17" ht="22.5" customHeight="1" x14ac:dyDescent="0.15">
      <c r="A362" s="414"/>
      <c r="B362" s="423"/>
      <c r="C362" s="428"/>
      <c r="D362" s="429"/>
      <c r="E362" s="429"/>
      <c r="F362" s="429"/>
      <c r="G362" s="429"/>
      <c r="H362" s="631"/>
      <c r="I362" s="632"/>
      <c r="J362" s="632"/>
      <c r="K362" s="430"/>
      <c r="L362" s="429"/>
      <c r="M362" s="430"/>
      <c r="N362" s="363" t="s">
        <v>319</v>
      </c>
      <c r="O362" s="452" t="s">
        <v>1270</v>
      </c>
      <c r="P362" s="450">
        <v>10000000</v>
      </c>
      <c r="Q362" s="217">
        <v>115200</v>
      </c>
    </row>
    <row r="363" spans="1:17" ht="22.5" customHeight="1" x14ac:dyDescent="0.15">
      <c r="A363" s="414"/>
      <c r="B363" s="423"/>
      <c r="C363" s="428"/>
      <c r="D363" s="429"/>
      <c r="E363" s="429"/>
      <c r="F363" s="429"/>
      <c r="G363" s="429"/>
      <c r="H363" s="631"/>
      <c r="I363" s="632"/>
      <c r="J363" s="632"/>
      <c r="K363" s="430"/>
      <c r="L363" s="429"/>
      <c r="M363" s="430"/>
      <c r="N363" s="363" t="s">
        <v>167</v>
      </c>
      <c r="O363" s="364"/>
      <c r="P363" s="438">
        <v>6000000</v>
      </c>
      <c r="Q363" s="216">
        <v>57600</v>
      </c>
    </row>
    <row r="364" spans="1:17" ht="22.5" customHeight="1" x14ac:dyDescent="0.15">
      <c r="A364" s="414"/>
      <c r="B364" s="423"/>
      <c r="C364" s="428"/>
      <c r="D364" s="429"/>
      <c r="E364" s="429"/>
      <c r="F364" s="429"/>
      <c r="G364" s="429"/>
      <c r="H364" s="631"/>
      <c r="I364" s="632"/>
      <c r="J364" s="632"/>
      <c r="K364" s="430"/>
      <c r="L364" s="429"/>
      <c r="M364" s="430"/>
      <c r="N364" s="363" t="s">
        <v>1271</v>
      </c>
      <c r="O364" s="452" t="s">
        <v>1272</v>
      </c>
      <c r="P364" s="450">
        <v>6000000</v>
      </c>
      <c r="Q364" s="217">
        <v>230400</v>
      </c>
    </row>
    <row r="365" spans="1:17" ht="22.5" customHeight="1" x14ac:dyDescent="0.15">
      <c r="A365" s="414"/>
      <c r="B365" s="423"/>
      <c r="C365" s="428"/>
      <c r="D365" s="429"/>
      <c r="E365" s="429"/>
      <c r="F365" s="429"/>
      <c r="G365" s="429"/>
      <c r="H365" s="631"/>
      <c r="I365" s="632"/>
      <c r="J365" s="632"/>
      <c r="K365" s="430"/>
      <c r="L365" s="429"/>
      <c r="M365" s="430"/>
      <c r="N365" s="363" t="s">
        <v>166</v>
      </c>
      <c r="O365" s="364"/>
      <c r="P365" s="438">
        <v>3360000</v>
      </c>
      <c r="Q365" s="216">
        <v>172800</v>
      </c>
    </row>
    <row r="366" spans="1:17" ht="22.5" customHeight="1" x14ac:dyDescent="0.15">
      <c r="A366" s="414"/>
      <c r="B366" s="423"/>
      <c r="C366" s="428"/>
      <c r="D366" s="429"/>
      <c r="E366" s="429"/>
      <c r="F366" s="429"/>
      <c r="G366" s="429"/>
      <c r="H366" s="631"/>
      <c r="I366" s="632"/>
      <c r="J366" s="632"/>
      <c r="K366" s="430"/>
      <c r="L366" s="429"/>
      <c r="M366" s="430"/>
      <c r="N366" s="363" t="s">
        <v>320</v>
      </c>
      <c r="O366" s="473" t="s">
        <v>1273</v>
      </c>
      <c r="P366" s="470">
        <v>3360000</v>
      </c>
      <c r="Q366" s="216">
        <v>703200</v>
      </c>
    </row>
    <row r="367" spans="1:17" ht="22.5" customHeight="1" x14ac:dyDescent="0.15">
      <c r="A367" s="414"/>
      <c r="B367" s="423"/>
      <c r="C367" s="428"/>
      <c r="D367" s="429"/>
      <c r="E367" s="429"/>
      <c r="F367" s="429"/>
      <c r="G367" s="429"/>
      <c r="H367" s="631"/>
      <c r="I367" s="632"/>
      <c r="J367" s="632"/>
      <c r="K367" s="430"/>
      <c r="L367" s="429"/>
      <c r="M367" s="430"/>
      <c r="N367" s="363" t="s">
        <v>165</v>
      </c>
      <c r="O367" s="364"/>
      <c r="P367" s="438">
        <v>2000000</v>
      </c>
      <c r="Q367" s="216">
        <v>115200</v>
      </c>
    </row>
    <row r="368" spans="1:17" ht="22.5" customHeight="1" x14ac:dyDescent="0.15">
      <c r="A368" s="414"/>
      <c r="B368" s="423"/>
      <c r="C368" s="428"/>
      <c r="D368" s="429"/>
      <c r="E368" s="429"/>
      <c r="F368" s="429"/>
      <c r="G368" s="429"/>
      <c r="H368" s="631"/>
      <c r="I368" s="632"/>
      <c r="J368" s="632"/>
      <c r="K368" s="430"/>
      <c r="L368" s="429"/>
      <c r="M368" s="430"/>
      <c r="N368" s="363" t="s">
        <v>164</v>
      </c>
      <c r="O368" s="364" t="s">
        <v>1274</v>
      </c>
      <c r="P368" s="458">
        <v>2000000</v>
      </c>
      <c r="Q368" s="216">
        <v>172800</v>
      </c>
    </row>
    <row r="369" spans="1:17" ht="22.5" customHeight="1" x14ac:dyDescent="0.15">
      <c r="A369" s="414"/>
      <c r="B369" s="423"/>
      <c r="C369" s="428"/>
      <c r="D369" s="429"/>
      <c r="E369" s="429"/>
      <c r="F369" s="429"/>
      <c r="G369" s="429"/>
      <c r="H369" s="631"/>
      <c r="I369" s="632"/>
      <c r="J369" s="632"/>
      <c r="K369" s="430"/>
      <c r="L369" s="429"/>
      <c r="M369" s="430"/>
      <c r="N369" s="363" t="s">
        <v>1275</v>
      </c>
      <c r="O369" s="364"/>
      <c r="P369" s="438">
        <v>1200000</v>
      </c>
      <c r="Q369" s="216">
        <v>0</v>
      </c>
    </row>
    <row r="370" spans="1:17" ht="22.5" customHeight="1" x14ac:dyDescent="0.15">
      <c r="A370" s="414"/>
      <c r="B370" s="423"/>
      <c r="C370" s="428"/>
      <c r="D370" s="429"/>
      <c r="E370" s="429"/>
      <c r="F370" s="429"/>
      <c r="G370" s="429"/>
      <c r="H370" s="631"/>
      <c r="I370" s="632"/>
      <c r="J370" s="632"/>
      <c r="K370" s="430"/>
      <c r="L370" s="429"/>
      <c r="M370" s="430"/>
      <c r="N370" s="363" t="s">
        <v>1276</v>
      </c>
      <c r="O370" s="364" t="s">
        <v>1277</v>
      </c>
      <c r="P370" s="458">
        <v>1200000</v>
      </c>
      <c r="Q370" s="216">
        <v>172800</v>
      </c>
    </row>
    <row r="371" spans="1:17" ht="22.5" customHeight="1" x14ac:dyDescent="0.15">
      <c r="A371" s="414"/>
      <c r="B371" s="423"/>
      <c r="C371" s="428"/>
      <c r="D371" s="429"/>
      <c r="E371" s="429"/>
      <c r="F371" s="429"/>
      <c r="G371" s="429"/>
      <c r="H371" s="631"/>
      <c r="I371" s="632"/>
      <c r="J371" s="632"/>
      <c r="K371" s="430"/>
      <c r="L371" s="429"/>
      <c r="M371" s="430"/>
      <c r="N371" s="363" t="s">
        <v>163</v>
      </c>
      <c r="O371" s="364"/>
      <c r="P371" s="438">
        <v>27614000</v>
      </c>
      <c r="Q371" s="216">
        <v>172800</v>
      </c>
    </row>
    <row r="372" spans="1:17" ht="22.5" customHeight="1" x14ac:dyDescent="0.15">
      <c r="A372" s="414"/>
      <c r="B372" s="423"/>
      <c r="C372" s="428"/>
      <c r="D372" s="429"/>
      <c r="E372" s="429"/>
      <c r="F372" s="429"/>
      <c r="G372" s="429"/>
      <c r="H372" s="631"/>
      <c r="I372" s="632"/>
      <c r="J372" s="632"/>
      <c r="K372" s="430"/>
      <c r="L372" s="429"/>
      <c r="M372" s="430"/>
      <c r="N372" s="363" t="s">
        <v>1278</v>
      </c>
      <c r="O372" s="364" t="s">
        <v>1279</v>
      </c>
      <c r="P372" s="458">
        <v>714000</v>
      </c>
      <c r="Q372" s="216">
        <v>57600</v>
      </c>
    </row>
    <row r="373" spans="1:17" ht="22.5" customHeight="1" x14ac:dyDescent="0.15">
      <c r="A373" s="414"/>
      <c r="B373" s="423"/>
      <c r="C373" s="428"/>
      <c r="D373" s="429"/>
      <c r="E373" s="429"/>
      <c r="F373" s="429"/>
      <c r="G373" s="429"/>
      <c r="H373" s="631"/>
      <c r="I373" s="632"/>
      <c r="J373" s="632"/>
      <c r="K373" s="430"/>
      <c r="L373" s="429"/>
      <c r="M373" s="430"/>
      <c r="N373" s="363" t="s">
        <v>321</v>
      </c>
      <c r="O373" s="364" t="s">
        <v>1280</v>
      </c>
      <c r="P373" s="458">
        <v>2160000</v>
      </c>
      <c r="Q373" s="216">
        <v>172800</v>
      </c>
    </row>
    <row r="374" spans="1:17" ht="22.5" customHeight="1" x14ac:dyDescent="0.15">
      <c r="A374" s="414"/>
      <c r="B374" s="423"/>
      <c r="C374" s="428"/>
      <c r="D374" s="429"/>
      <c r="E374" s="429"/>
      <c r="F374" s="429"/>
      <c r="G374" s="429"/>
      <c r="H374" s="631"/>
      <c r="I374" s="632"/>
      <c r="J374" s="632"/>
      <c r="K374" s="430"/>
      <c r="L374" s="429"/>
      <c r="M374" s="430"/>
      <c r="N374" s="363" t="s">
        <v>1281</v>
      </c>
      <c r="O374" s="364" t="s">
        <v>1282</v>
      </c>
      <c r="P374" s="458">
        <v>570000</v>
      </c>
      <c r="Q374" s="216">
        <v>57600</v>
      </c>
    </row>
    <row r="375" spans="1:17" ht="22.5" customHeight="1" x14ac:dyDescent="0.15">
      <c r="A375" s="414"/>
      <c r="B375" s="423"/>
      <c r="C375" s="428"/>
      <c r="D375" s="429"/>
      <c r="E375" s="429"/>
      <c r="F375" s="429"/>
      <c r="G375" s="429"/>
      <c r="H375" s="631"/>
      <c r="I375" s="632"/>
      <c r="J375" s="632"/>
      <c r="K375" s="430"/>
      <c r="L375" s="429"/>
      <c r="M375" s="430"/>
      <c r="N375" s="363" t="s">
        <v>1283</v>
      </c>
      <c r="O375" s="364" t="s">
        <v>1284</v>
      </c>
      <c r="P375" s="458">
        <v>300000</v>
      </c>
      <c r="Q375" s="216">
        <v>230400</v>
      </c>
    </row>
    <row r="376" spans="1:17" ht="22.5" customHeight="1" x14ac:dyDescent="0.15">
      <c r="A376" s="414"/>
      <c r="B376" s="423"/>
      <c r="C376" s="428"/>
      <c r="D376" s="429"/>
      <c r="E376" s="429"/>
      <c r="F376" s="429"/>
      <c r="G376" s="429"/>
      <c r="H376" s="631"/>
      <c r="I376" s="632"/>
      <c r="J376" s="632"/>
      <c r="K376" s="430"/>
      <c r="L376" s="429"/>
      <c r="M376" s="430"/>
      <c r="N376" s="363" t="s">
        <v>1285</v>
      </c>
      <c r="O376" s="364" t="s">
        <v>1286</v>
      </c>
      <c r="P376" s="458">
        <v>1000000</v>
      </c>
      <c r="Q376" s="214">
        <v>1470000</v>
      </c>
    </row>
    <row r="377" spans="1:17" ht="22.5" customHeight="1" x14ac:dyDescent="0.15">
      <c r="A377" s="414"/>
      <c r="B377" s="423"/>
      <c r="C377" s="428"/>
      <c r="D377" s="429"/>
      <c r="E377" s="429"/>
      <c r="F377" s="429"/>
      <c r="G377" s="429"/>
      <c r="H377" s="631"/>
      <c r="I377" s="632"/>
      <c r="J377" s="632"/>
      <c r="K377" s="430"/>
      <c r="L377" s="429"/>
      <c r="M377" s="430"/>
      <c r="N377" s="363" t="s">
        <v>1287</v>
      </c>
      <c r="O377" s="473" t="s">
        <v>1288</v>
      </c>
      <c r="P377" s="470">
        <v>1500000</v>
      </c>
      <c r="Q377" s="216">
        <v>420000</v>
      </c>
    </row>
    <row r="378" spans="1:17" ht="22.5" customHeight="1" x14ac:dyDescent="0.15">
      <c r="A378" s="414"/>
      <c r="B378" s="423"/>
      <c r="C378" s="428"/>
      <c r="D378" s="429"/>
      <c r="E378" s="429"/>
      <c r="F378" s="429"/>
      <c r="G378" s="429"/>
      <c r="H378" s="631"/>
      <c r="I378" s="632"/>
      <c r="J378" s="632"/>
      <c r="K378" s="430"/>
      <c r="L378" s="429"/>
      <c r="M378" s="430"/>
      <c r="N378" s="363" t="s">
        <v>322</v>
      </c>
      <c r="O378" s="473" t="s">
        <v>1289</v>
      </c>
      <c r="P378" s="470">
        <v>5000000</v>
      </c>
      <c r="Q378" s="216">
        <v>1050000</v>
      </c>
    </row>
    <row r="379" spans="1:17" ht="22.5" customHeight="1" x14ac:dyDescent="0.15">
      <c r="A379" s="414"/>
      <c r="B379" s="423"/>
      <c r="C379" s="428"/>
      <c r="D379" s="429"/>
      <c r="E379" s="429"/>
      <c r="F379" s="429"/>
      <c r="G379" s="429"/>
      <c r="H379" s="631"/>
      <c r="I379" s="632"/>
      <c r="J379" s="632"/>
      <c r="K379" s="430"/>
      <c r="L379" s="429"/>
      <c r="M379" s="430"/>
      <c r="N379" s="363" t="s">
        <v>1290</v>
      </c>
      <c r="O379" s="473" t="s">
        <v>1291</v>
      </c>
      <c r="P379" s="470">
        <v>300000</v>
      </c>
      <c r="Q379" s="214">
        <v>4000000</v>
      </c>
    </row>
    <row r="380" spans="1:17" ht="22.5" customHeight="1" x14ac:dyDescent="0.15">
      <c r="A380" s="414"/>
      <c r="B380" s="423"/>
      <c r="C380" s="428"/>
      <c r="D380" s="429"/>
      <c r="E380" s="429"/>
      <c r="F380" s="429"/>
      <c r="G380" s="429"/>
      <c r="H380" s="631"/>
      <c r="I380" s="632"/>
      <c r="J380" s="632"/>
      <c r="K380" s="430"/>
      <c r="L380" s="429"/>
      <c r="M380" s="430"/>
      <c r="N380" s="363" t="s">
        <v>1292</v>
      </c>
      <c r="O380" s="465" t="s">
        <v>1293</v>
      </c>
      <c r="P380" s="471">
        <v>250000</v>
      </c>
      <c r="Q380" s="216">
        <v>4000000</v>
      </c>
    </row>
    <row r="381" spans="1:17" ht="22.5" customHeight="1" x14ac:dyDescent="0.15">
      <c r="A381" s="414"/>
      <c r="B381" s="423"/>
      <c r="C381" s="428"/>
      <c r="D381" s="429"/>
      <c r="E381" s="429"/>
      <c r="F381" s="429"/>
      <c r="G381" s="429"/>
      <c r="H381" s="631"/>
      <c r="I381" s="632"/>
      <c r="J381" s="632"/>
      <c r="K381" s="430"/>
      <c r="L381" s="429"/>
      <c r="M381" s="430"/>
      <c r="N381" s="363" t="s">
        <v>1294</v>
      </c>
      <c r="O381" s="465" t="s">
        <v>114</v>
      </c>
      <c r="P381" s="471">
        <v>150000</v>
      </c>
      <c r="Q381" s="214">
        <v>59700000</v>
      </c>
    </row>
    <row r="382" spans="1:17" ht="22.5" customHeight="1" x14ac:dyDescent="0.15">
      <c r="A382" s="414"/>
      <c r="B382" s="423"/>
      <c r="C382" s="428"/>
      <c r="D382" s="429"/>
      <c r="E382" s="429"/>
      <c r="F382" s="429"/>
      <c r="G382" s="429"/>
      <c r="H382" s="631"/>
      <c r="I382" s="632"/>
      <c r="J382" s="632"/>
      <c r="K382" s="430"/>
      <c r="L382" s="429"/>
      <c r="M382" s="430"/>
      <c r="N382" s="363" t="s">
        <v>1295</v>
      </c>
      <c r="O382" s="465" t="s">
        <v>1296</v>
      </c>
      <c r="P382" s="471">
        <v>6000000</v>
      </c>
      <c r="Q382" s="234">
        <v>1200000</v>
      </c>
    </row>
    <row r="383" spans="1:17" ht="22.5" customHeight="1" x14ac:dyDescent="0.15">
      <c r="A383" s="414"/>
      <c r="B383" s="423"/>
      <c r="C383" s="428"/>
      <c r="D383" s="429"/>
      <c r="E383" s="429"/>
      <c r="F383" s="429"/>
      <c r="G383" s="429"/>
      <c r="H383" s="631"/>
      <c r="I383" s="632"/>
      <c r="J383" s="632"/>
      <c r="K383" s="430"/>
      <c r="L383" s="429"/>
      <c r="M383" s="430"/>
      <c r="N383" s="363" t="s">
        <v>161</v>
      </c>
      <c r="O383" s="473" t="s">
        <v>1297</v>
      </c>
      <c r="P383" s="470">
        <v>1200000</v>
      </c>
      <c r="Q383" s="234">
        <v>25000000</v>
      </c>
    </row>
    <row r="384" spans="1:17" ht="22.5" customHeight="1" x14ac:dyDescent="0.15">
      <c r="A384" s="414"/>
      <c r="B384" s="423"/>
      <c r="C384" s="428"/>
      <c r="D384" s="429"/>
      <c r="E384" s="429"/>
      <c r="F384" s="429"/>
      <c r="G384" s="429"/>
      <c r="H384" s="631"/>
      <c r="I384" s="632"/>
      <c r="J384" s="632"/>
      <c r="K384" s="430"/>
      <c r="L384" s="429"/>
      <c r="M384" s="430"/>
      <c r="N384" s="363" t="s">
        <v>323</v>
      </c>
      <c r="O384" s="473" t="s">
        <v>324</v>
      </c>
      <c r="P384" s="470">
        <v>200000</v>
      </c>
      <c r="Q384" s="234">
        <v>1000000</v>
      </c>
    </row>
    <row r="385" spans="1:17" ht="22.5" customHeight="1" x14ac:dyDescent="0.15">
      <c r="A385" s="414"/>
      <c r="B385" s="423"/>
      <c r="C385" s="428"/>
      <c r="D385" s="429"/>
      <c r="E385" s="429"/>
      <c r="F385" s="429"/>
      <c r="G385" s="429"/>
      <c r="H385" s="631"/>
      <c r="I385" s="632"/>
      <c r="J385" s="632"/>
      <c r="K385" s="430"/>
      <c r="L385" s="429"/>
      <c r="M385" s="430"/>
      <c r="N385" s="363" t="s">
        <v>325</v>
      </c>
      <c r="O385" s="473" t="s">
        <v>326</v>
      </c>
      <c r="P385" s="470">
        <v>120000</v>
      </c>
      <c r="Q385" s="234">
        <v>10000000</v>
      </c>
    </row>
    <row r="386" spans="1:17" ht="22.5" customHeight="1" x14ac:dyDescent="0.15">
      <c r="A386" s="414"/>
      <c r="B386" s="423"/>
      <c r="C386" s="428"/>
      <c r="D386" s="429"/>
      <c r="E386" s="429"/>
      <c r="F386" s="429"/>
      <c r="G386" s="429"/>
      <c r="H386" s="631"/>
      <c r="I386" s="632"/>
      <c r="J386" s="632"/>
      <c r="K386" s="430"/>
      <c r="L386" s="429"/>
      <c r="M386" s="430"/>
      <c r="N386" s="363" t="s">
        <v>1298</v>
      </c>
      <c r="O386" s="473" t="s">
        <v>1299</v>
      </c>
      <c r="P386" s="470">
        <v>100000</v>
      </c>
      <c r="Q386" s="234">
        <v>12000000</v>
      </c>
    </row>
    <row r="387" spans="1:17" ht="22.5" customHeight="1" x14ac:dyDescent="0.15">
      <c r="A387" s="414"/>
      <c r="B387" s="423"/>
      <c r="C387" s="428"/>
      <c r="D387" s="429"/>
      <c r="E387" s="429"/>
      <c r="F387" s="429"/>
      <c r="G387" s="429"/>
      <c r="H387" s="631"/>
      <c r="I387" s="632"/>
      <c r="J387" s="632"/>
      <c r="K387" s="430"/>
      <c r="L387" s="429"/>
      <c r="M387" s="430"/>
      <c r="N387" s="363" t="s">
        <v>1300</v>
      </c>
      <c r="O387" s="473" t="s">
        <v>1301</v>
      </c>
      <c r="P387" s="470">
        <v>350000</v>
      </c>
      <c r="Q387" s="189"/>
    </row>
    <row r="388" spans="1:17" ht="22.5" customHeight="1" x14ac:dyDescent="0.15">
      <c r="A388" s="414"/>
      <c r="B388" s="423"/>
      <c r="C388" s="428"/>
      <c r="D388" s="429"/>
      <c r="E388" s="429"/>
      <c r="F388" s="429"/>
      <c r="G388" s="429"/>
      <c r="H388" s="631"/>
      <c r="I388" s="632"/>
      <c r="J388" s="632"/>
      <c r="K388" s="430"/>
      <c r="L388" s="429"/>
      <c r="M388" s="430"/>
      <c r="N388" s="363" t="s">
        <v>1302</v>
      </c>
      <c r="O388" s="364" t="s">
        <v>1303</v>
      </c>
      <c r="P388" s="458">
        <v>5600000</v>
      </c>
      <c r="Q388" s="217">
        <v>5500000</v>
      </c>
    </row>
    <row r="389" spans="1:17" ht="22.5" customHeight="1" x14ac:dyDescent="0.15">
      <c r="A389" s="414"/>
      <c r="B389" s="423"/>
      <c r="C389" s="428"/>
      <c r="D389" s="429"/>
      <c r="E389" s="429"/>
      <c r="F389" s="429"/>
      <c r="G389" s="429"/>
      <c r="H389" s="631"/>
      <c r="I389" s="632"/>
      <c r="J389" s="632"/>
      <c r="K389" s="430"/>
      <c r="L389" s="429"/>
      <c r="M389" s="430"/>
      <c r="N389" s="363" t="s">
        <v>1304</v>
      </c>
      <c r="O389" s="364" t="s">
        <v>1305</v>
      </c>
      <c r="P389" s="458">
        <v>1200000</v>
      </c>
      <c r="Q389" s="234">
        <v>1500000</v>
      </c>
    </row>
    <row r="390" spans="1:17" ht="22.5" customHeight="1" x14ac:dyDescent="0.15">
      <c r="A390" s="414"/>
      <c r="B390" s="423"/>
      <c r="C390" s="428"/>
      <c r="D390" s="429"/>
      <c r="E390" s="429"/>
      <c r="F390" s="429"/>
      <c r="G390" s="429"/>
      <c r="H390" s="631"/>
      <c r="I390" s="632"/>
      <c r="J390" s="632"/>
      <c r="K390" s="430"/>
      <c r="L390" s="429"/>
      <c r="M390" s="430"/>
      <c r="N390" s="363" t="s">
        <v>1306</v>
      </c>
      <c r="O390" s="364" t="s">
        <v>1307</v>
      </c>
      <c r="P390" s="458">
        <v>900000</v>
      </c>
      <c r="Q390" s="214">
        <v>2000000</v>
      </c>
    </row>
    <row r="391" spans="1:17" ht="22.5" customHeight="1" x14ac:dyDescent="0.15">
      <c r="A391" s="414"/>
      <c r="B391" s="423"/>
      <c r="C391" s="424" t="s">
        <v>1308</v>
      </c>
      <c r="D391" s="417">
        <v>0</v>
      </c>
      <c r="E391" s="417">
        <v>5830</v>
      </c>
      <c r="F391" s="417">
        <v>0</v>
      </c>
      <c r="G391" s="417">
        <v>5830</v>
      </c>
      <c r="H391" s="622">
        <v>0</v>
      </c>
      <c r="I391" s="622">
        <v>7318</v>
      </c>
      <c r="J391" s="624">
        <v>7318</v>
      </c>
      <c r="K391" s="419">
        <f>G391-J391</f>
        <v>-1488</v>
      </c>
      <c r="L391" s="417">
        <v>8392</v>
      </c>
      <c r="M391" s="417">
        <v>-2562</v>
      </c>
      <c r="N391" s="431"/>
      <c r="O391" s="432"/>
      <c r="P391" s="457"/>
      <c r="Q391" s="219">
        <v>2000000</v>
      </c>
    </row>
    <row r="392" spans="1:17" ht="22.5" customHeight="1" x14ac:dyDescent="0.15">
      <c r="A392" s="414"/>
      <c r="B392" s="423"/>
      <c r="C392" s="425"/>
      <c r="D392" s="426"/>
      <c r="E392" s="426"/>
      <c r="F392" s="426"/>
      <c r="G392" s="426"/>
      <c r="H392" s="628"/>
      <c r="I392" s="629"/>
      <c r="J392" s="629"/>
      <c r="K392" s="427"/>
      <c r="L392" s="426"/>
      <c r="M392" s="427"/>
      <c r="N392" s="363" t="s">
        <v>160</v>
      </c>
      <c r="O392" s="364"/>
      <c r="P392" s="438">
        <v>370000</v>
      </c>
      <c r="Q392" s="214">
        <v>600000</v>
      </c>
    </row>
    <row r="393" spans="1:17" ht="22.5" customHeight="1" x14ac:dyDescent="0.15">
      <c r="A393" s="414"/>
      <c r="B393" s="423"/>
      <c r="C393" s="428"/>
      <c r="D393" s="429"/>
      <c r="E393" s="429"/>
      <c r="F393" s="429"/>
      <c r="G393" s="429"/>
      <c r="H393" s="631"/>
      <c r="I393" s="632"/>
      <c r="J393" s="632"/>
      <c r="K393" s="430"/>
      <c r="L393" s="429"/>
      <c r="M393" s="430"/>
      <c r="N393" s="363" t="s">
        <v>1309</v>
      </c>
      <c r="O393" s="364" t="s">
        <v>1310</v>
      </c>
      <c r="P393" s="458">
        <v>370000</v>
      </c>
      <c r="Q393" s="216">
        <v>600000</v>
      </c>
    </row>
    <row r="394" spans="1:17" ht="22.5" customHeight="1" x14ac:dyDescent="0.15">
      <c r="A394" s="414"/>
      <c r="B394" s="423"/>
      <c r="C394" s="428"/>
      <c r="D394" s="429"/>
      <c r="E394" s="429"/>
      <c r="F394" s="429"/>
      <c r="G394" s="429"/>
      <c r="H394" s="631"/>
      <c r="I394" s="632"/>
      <c r="J394" s="632"/>
      <c r="K394" s="430"/>
      <c r="L394" s="429"/>
      <c r="M394" s="430"/>
      <c r="N394" s="363" t="s">
        <v>159</v>
      </c>
      <c r="O394" s="364"/>
      <c r="P394" s="438">
        <v>2260000</v>
      </c>
      <c r="Q394" s="189"/>
    </row>
    <row r="395" spans="1:17" ht="22.5" customHeight="1" x14ac:dyDescent="0.15">
      <c r="A395" s="414"/>
      <c r="B395" s="423"/>
      <c r="C395" s="428"/>
      <c r="D395" s="429"/>
      <c r="E395" s="429"/>
      <c r="F395" s="429"/>
      <c r="G395" s="429"/>
      <c r="H395" s="631"/>
      <c r="I395" s="632"/>
      <c r="J395" s="632"/>
      <c r="K395" s="430"/>
      <c r="L395" s="429"/>
      <c r="M395" s="430"/>
      <c r="N395" s="363" t="s">
        <v>1311</v>
      </c>
      <c r="O395" s="452" t="s">
        <v>1312</v>
      </c>
      <c r="P395" s="450">
        <v>700000</v>
      </c>
      <c r="Q395" s="189"/>
    </row>
    <row r="396" spans="1:17" ht="22.5" customHeight="1" x14ac:dyDescent="0.15">
      <c r="A396" s="414"/>
      <c r="B396" s="423"/>
      <c r="C396" s="428"/>
      <c r="D396" s="429"/>
      <c r="E396" s="429"/>
      <c r="F396" s="429"/>
      <c r="G396" s="429"/>
      <c r="H396" s="631"/>
      <c r="I396" s="632"/>
      <c r="J396" s="632"/>
      <c r="K396" s="430"/>
      <c r="L396" s="429"/>
      <c r="M396" s="430"/>
      <c r="N396" s="363" t="s">
        <v>157</v>
      </c>
      <c r="O396" s="465" t="s">
        <v>1313</v>
      </c>
      <c r="P396" s="471">
        <v>400000</v>
      </c>
      <c r="Q396" s="216">
        <v>20000000</v>
      </c>
    </row>
    <row r="397" spans="1:17" ht="22.5" customHeight="1" x14ac:dyDescent="0.15">
      <c r="A397" s="414"/>
      <c r="B397" s="423"/>
      <c r="C397" s="428"/>
      <c r="D397" s="429"/>
      <c r="E397" s="429"/>
      <c r="F397" s="429"/>
      <c r="G397" s="429"/>
      <c r="H397" s="631"/>
      <c r="I397" s="632"/>
      <c r="J397" s="632"/>
      <c r="K397" s="430"/>
      <c r="L397" s="429"/>
      <c r="M397" s="430"/>
      <c r="N397" s="363" t="s">
        <v>158</v>
      </c>
      <c r="O397" s="364" t="s">
        <v>1314</v>
      </c>
      <c r="P397" s="458">
        <v>960000</v>
      </c>
      <c r="Q397" s="216">
        <v>2400000</v>
      </c>
    </row>
    <row r="398" spans="1:17" ht="22.5" customHeight="1" x14ac:dyDescent="0.15">
      <c r="A398" s="414"/>
      <c r="B398" s="423"/>
      <c r="C398" s="428"/>
      <c r="D398" s="429"/>
      <c r="E398" s="429"/>
      <c r="F398" s="429"/>
      <c r="G398" s="429"/>
      <c r="H398" s="631"/>
      <c r="I398" s="632"/>
      <c r="J398" s="632"/>
      <c r="K398" s="430"/>
      <c r="L398" s="429"/>
      <c r="M398" s="430"/>
      <c r="N398" s="363" t="s">
        <v>1315</v>
      </c>
      <c r="O398" s="364" t="s">
        <v>1316</v>
      </c>
      <c r="P398" s="458">
        <v>200000</v>
      </c>
      <c r="Q398" s="216">
        <v>1600000</v>
      </c>
    </row>
    <row r="399" spans="1:17" ht="22.5" customHeight="1" x14ac:dyDescent="0.15">
      <c r="A399" s="414"/>
      <c r="B399" s="423"/>
      <c r="C399" s="428"/>
      <c r="D399" s="429"/>
      <c r="E399" s="429"/>
      <c r="F399" s="429"/>
      <c r="G399" s="429"/>
      <c r="H399" s="631"/>
      <c r="I399" s="632"/>
      <c r="J399" s="632"/>
      <c r="K399" s="430"/>
      <c r="L399" s="429"/>
      <c r="M399" s="430"/>
      <c r="N399" s="363" t="s">
        <v>156</v>
      </c>
      <c r="O399" s="364"/>
      <c r="P399" s="438">
        <v>3200000</v>
      </c>
      <c r="Q399" s="216">
        <v>500000</v>
      </c>
    </row>
    <row r="400" spans="1:17" ht="22.5" customHeight="1" x14ac:dyDescent="0.15">
      <c r="A400" s="414"/>
      <c r="B400" s="423"/>
      <c r="C400" s="428"/>
      <c r="D400" s="429"/>
      <c r="E400" s="429"/>
      <c r="F400" s="429"/>
      <c r="G400" s="429"/>
      <c r="H400" s="631"/>
      <c r="I400" s="632"/>
      <c r="J400" s="632"/>
      <c r="K400" s="430"/>
      <c r="L400" s="429"/>
      <c r="M400" s="430"/>
      <c r="N400" s="363" t="s">
        <v>155</v>
      </c>
      <c r="O400" s="364" t="s">
        <v>1317</v>
      </c>
      <c r="P400" s="458">
        <v>200000</v>
      </c>
      <c r="Q400" s="217">
        <v>800000</v>
      </c>
    </row>
    <row r="401" spans="1:17" ht="22.5" customHeight="1" x14ac:dyDescent="0.15">
      <c r="A401" s="414"/>
      <c r="B401" s="423"/>
      <c r="C401" s="428"/>
      <c r="D401" s="429"/>
      <c r="E401" s="429"/>
      <c r="F401" s="429"/>
      <c r="G401" s="429"/>
      <c r="H401" s="631"/>
      <c r="I401" s="632"/>
      <c r="J401" s="632"/>
      <c r="K401" s="430"/>
      <c r="L401" s="429"/>
      <c r="M401" s="430"/>
      <c r="N401" s="363" t="s">
        <v>154</v>
      </c>
      <c r="O401" s="452" t="s">
        <v>1318</v>
      </c>
      <c r="P401" s="450">
        <v>3000000</v>
      </c>
      <c r="Q401" s="216">
        <v>800000</v>
      </c>
    </row>
    <row r="402" spans="1:17" ht="22.5" customHeight="1" x14ac:dyDescent="0.15">
      <c r="A402" s="414"/>
      <c r="B402" s="423"/>
      <c r="C402" s="424" t="s">
        <v>1319</v>
      </c>
      <c r="D402" s="417">
        <v>0</v>
      </c>
      <c r="E402" s="417">
        <v>68000</v>
      </c>
      <c r="F402" s="417">
        <v>0</v>
      </c>
      <c r="G402" s="417">
        <v>68000</v>
      </c>
      <c r="H402" s="622">
        <v>0</v>
      </c>
      <c r="I402" s="622">
        <v>68000</v>
      </c>
      <c r="J402" s="624">
        <v>68000</v>
      </c>
      <c r="K402" s="419">
        <f>G402-J402</f>
        <v>0</v>
      </c>
      <c r="L402" s="417">
        <v>74291</v>
      </c>
      <c r="M402" s="417">
        <v>-6291</v>
      </c>
      <c r="N402" s="431"/>
      <c r="O402" s="432"/>
      <c r="P402" s="457"/>
      <c r="Q402" s="216">
        <v>800000</v>
      </c>
    </row>
    <row r="403" spans="1:17" ht="22.5" customHeight="1" x14ac:dyDescent="0.15">
      <c r="A403" s="414"/>
      <c r="B403" s="423"/>
      <c r="C403" s="425"/>
      <c r="D403" s="426"/>
      <c r="E403" s="426"/>
      <c r="F403" s="426"/>
      <c r="G403" s="426"/>
      <c r="H403" s="628"/>
      <c r="I403" s="629"/>
      <c r="J403" s="629"/>
      <c r="K403" s="427"/>
      <c r="L403" s="426"/>
      <c r="M403" s="427"/>
      <c r="N403" s="363" t="s">
        <v>153</v>
      </c>
      <c r="O403" s="364"/>
      <c r="P403" s="438">
        <v>68000000</v>
      </c>
      <c r="Q403" s="216">
        <v>800000</v>
      </c>
    </row>
    <row r="404" spans="1:17" ht="22.5" customHeight="1" x14ac:dyDescent="0.15">
      <c r="A404" s="414"/>
      <c r="B404" s="423"/>
      <c r="C404" s="428"/>
      <c r="D404" s="429"/>
      <c r="E404" s="429"/>
      <c r="F404" s="429"/>
      <c r="G404" s="429"/>
      <c r="H404" s="631"/>
      <c r="I404" s="632"/>
      <c r="J404" s="632"/>
      <c r="K404" s="430"/>
      <c r="L404" s="429"/>
      <c r="M404" s="430"/>
      <c r="N404" s="363" t="s">
        <v>1320</v>
      </c>
      <c r="O404" s="452" t="s">
        <v>1321</v>
      </c>
      <c r="P404" s="450">
        <v>68000000</v>
      </c>
      <c r="Q404" s="217">
        <v>800000</v>
      </c>
    </row>
    <row r="405" spans="1:17" ht="22.5" customHeight="1" x14ac:dyDescent="0.15">
      <c r="A405" s="414"/>
      <c r="B405" s="423"/>
      <c r="C405" s="424" t="s">
        <v>1322</v>
      </c>
      <c r="D405" s="417">
        <v>342109</v>
      </c>
      <c r="E405" s="417">
        <v>139669</v>
      </c>
      <c r="F405" s="417">
        <v>0</v>
      </c>
      <c r="G405" s="417">
        <v>481778</v>
      </c>
      <c r="H405" s="622">
        <v>251579</v>
      </c>
      <c r="I405" s="622">
        <v>168339</v>
      </c>
      <c r="J405" s="624">
        <v>419918</v>
      </c>
      <c r="K405" s="419">
        <f>G405-J405</f>
        <v>61860</v>
      </c>
      <c r="L405" s="417">
        <v>317329</v>
      </c>
      <c r="M405" s="417">
        <v>164449.44</v>
      </c>
      <c r="N405" s="431"/>
      <c r="O405" s="432"/>
      <c r="P405" s="457"/>
      <c r="Q405" s="216">
        <v>500000</v>
      </c>
    </row>
    <row r="406" spans="1:17" ht="22.5" customHeight="1" x14ac:dyDescent="0.15">
      <c r="A406" s="414"/>
      <c r="B406" s="423"/>
      <c r="C406" s="425"/>
      <c r="D406" s="426"/>
      <c r="E406" s="426"/>
      <c r="F406" s="426"/>
      <c r="G406" s="426"/>
      <c r="H406" s="628"/>
      <c r="I406" s="629"/>
      <c r="J406" s="629"/>
      <c r="K406" s="427"/>
      <c r="L406" s="426"/>
      <c r="M406" s="427"/>
      <c r="N406" s="363" t="s">
        <v>152</v>
      </c>
      <c r="O406" s="364"/>
      <c r="P406" s="438">
        <v>481778440</v>
      </c>
      <c r="Q406" s="216">
        <v>800000</v>
      </c>
    </row>
    <row r="407" spans="1:17" ht="22.5" customHeight="1" x14ac:dyDescent="0.15">
      <c r="A407" s="414"/>
      <c r="B407" s="423"/>
      <c r="C407" s="428"/>
      <c r="D407" s="429"/>
      <c r="E407" s="429"/>
      <c r="F407" s="429"/>
      <c r="G407" s="429"/>
      <c r="H407" s="631"/>
      <c r="I407" s="632"/>
      <c r="J407" s="632"/>
      <c r="K407" s="430"/>
      <c r="L407" s="429"/>
      <c r="M407" s="430"/>
      <c r="N407" s="363" t="s">
        <v>1324</v>
      </c>
      <c r="O407" s="452" t="s">
        <v>1325</v>
      </c>
      <c r="P407" s="450">
        <v>15787560</v>
      </c>
      <c r="Q407" s="216">
        <v>800000</v>
      </c>
    </row>
    <row r="408" spans="1:17" ht="22.5" customHeight="1" x14ac:dyDescent="0.15">
      <c r="A408" s="414"/>
      <c r="B408" s="423"/>
      <c r="C408" s="428"/>
      <c r="D408" s="429"/>
      <c r="E408" s="429"/>
      <c r="F408" s="429"/>
      <c r="G408" s="429"/>
      <c r="H408" s="631"/>
      <c r="I408" s="632"/>
      <c r="J408" s="632"/>
      <c r="K408" s="430"/>
      <c r="L408" s="429"/>
      <c r="M408" s="430"/>
      <c r="N408" s="363" t="s">
        <v>1326</v>
      </c>
      <c r="O408" s="452" t="s">
        <v>1327</v>
      </c>
      <c r="P408" s="450">
        <v>104468760</v>
      </c>
      <c r="Q408" s="216">
        <v>500000</v>
      </c>
    </row>
    <row r="409" spans="1:17" ht="22.5" customHeight="1" x14ac:dyDescent="0.15">
      <c r="A409" s="414"/>
      <c r="B409" s="423"/>
      <c r="C409" s="428"/>
      <c r="D409" s="429"/>
      <c r="E409" s="429"/>
      <c r="F409" s="429"/>
      <c r="G409" s="429"/>
      <c r="H409" s="631"/>
      <c r="I409" s="632"/>
      <c r="J409" s="632"/>
      <c r="K409" s="430"/>
      <c r="L409" s="429"/>
      <c r="M409" s="430"/>
      <c r="N409" s="363" t="s">
        <v>1328</v>
      </c>
      <c r="O409" s="452" t="s">
        <v>1329</v>
      </c>
      <c r="P409" s="450">
        <v>8089200</v>
      </c>
      <c r="Q409" s="214">
        <v>1400000</v>
      </c>
    </row>
    <row r="410" spans="1:17" ht="22.5" customHeight="1" x14ac:dyDescent="0.15">
      <c r="A410" s="414"/>
      <c r="B410" s="423"/>
      <c r="C410" s="428"/>
      <c r="D410" s="429"/>
      <c r="E410" s="429"/>
      <c r="F410" s="429"/>
      <c r="G410" s="429"/>
      <c r="H410" s="631"/>
      <c r="I410" s="632"/>
      <c r="J410" s="632"/>
      <c r="K410" s="430"/>
      <c r="L410" s="429"/>
      <c r="M410" s="430"/>
      <c r="N410" s="363" t="s">
        <v>1331</v>
      </c>
      <c r="O410" s="452" t="s">
        <v>1332</v>
      </c>
      <c r="P410" s="458">
        <v>299235240</v>
      </c>
      <c r="Q410" s="214">
        <v>72300000</v>
      </c>
    </row>
    <row r="411" spans="1:17" ht="22.5" customHeight="1" x14ac:dyDescent="0.15">
      <c r="A411" s="414"/>
      <c r="B411" s="423"/>
      <c r="C411" s="428"/>
      <c r="D411" s="429"/>
      <c r="E411" s="429"/>
      <c r="F411" s="429"/>
      <c r="G411" s="429"/>
      <c r="H411" s="631"/>
      <c r="I411" s="632"/>
      <c r="J411" s="632"/>
      <c r="K411" s="430"/>
      <c r="L411" s="429"/>
      <c r="M411" s="430"/>
      <c r="N411" s="363" t="s">
        <v>1333</v>
      </c>
      <c r="O411" s="452" t="s">
        <v>1334</v>
      </c>
      <c r="P411" s="458">
        <v>29197680</v>
      </c>
      <c r="Q411" s="216">
        <v>16000000</v>
      </c>
    </row>
    <row r="412" spans="1:17" ht="22.5" customHeight="1" x14ac:dyDescent="0.15">
      <c r="A412" s="414"/>
      <c r="B412" s="423"/>
      <c r="C412" s="428"/>
      <c r="D412" s="429"/>
      <c r="E412" s="429"/>
      <c r="F412" s="429"/>
      <c r="G412" s="429"/>
      <c r="H412" s="631"/>
      <c r="I412" s="632"/>
      <c r="J412" s="632"/>
      <c r="K412" s="430"/>
      <c r="L412" s="429"/>
      <c r="M412" s="430"/>
      <c r="N412" s="363" t="s">
        <v>1335</v>
      </c>
      <c r="O412" s="452" t="s">
        <v>1336</v>
      </c>
      <c r="P412" s="458">
        <v>25000000</v>
      </c>
      <c r="Q412" s="216">
        <v>6900000</v>
      </c>
    </row>
    <row r="413" spans="1:17" ht="22.5" customHeight="1" x14ac:dyDescent="0.15">
      <c r="A413" s="414"/>
      <c r="B413" s="423"/>
      <c r="C413" s="424" t="s">
        <v>1337</v>
      </c>
      <c r="D413" s="417">
        <v>0</v>
      </c>
      <c r="E413" s="417">
        <v>65417</v>
      </c>
      <c r="F413" s="417">
        <v>0</v>
      </c>
      <c r="G413" s="417">
        <v>65417</v>
      </c>
      <c r="H413" s="622">
        <v>0</v>
      </c>
      <c r="I413" s="622">
        <v>68409</v>
      </c>
      <c r="J413" s="624">
        <v>68409</v>
      </c>
      <c r="K413" s="419">
        <f>G413-J413</f>
        <v>-2992</v>
      </c>
      <c r="L413" s="417">
        <v>62760</v>
      </c>
      <c r="M413" s="417">
        <v>2656.8000000000029</v>
      </c>
      <c r="N413" s="431"/>
      <c r="O413" s="432"/>
      <c r="P413" s="457"/>
      <c r="Q413" s="216">
        <v>0</v>
      </c>
    </row>
    <row r="414" spans="1:17" ht="22.5" customHeight="1" x14ac:dyDescent="0.15">
      <c r="A414" s="414"/>
      <c r="B414" s="423"/>
      <c r="C414" s="425"/>
      <c r="D414" s="426"/>
      <c r="E414" s="426"/>
      <c r="F414" s="426"/>
      <c r="G414" s="426"/>
      <c r="H414" s="628"/>
      <c r="I414" s="629"/>
      <c r="J414" s="629"/>
      <c r="K414" s="427"/>
      <c r="L414" s="426"/>
      <c r="M414" s="427"/>
      <c r="N414" s="363" t="s">
        <v>142</v>
      </c>
      <c r="O414" s="364"/>
      <c r="P414" s="438">
        <v>12120000</v>
      </c>
      <c r="Q414" s="217">
        <v>5000000</v>
      </c>
    </row>
    <row r="415" spans="1:17" ht="22.5" customHeight="1" x14ac:dyDescent="0.15">
      <c r="A415" s="414"/>
      <c r="B415" s="423"/>
      <c r="C415" s="428"/>
      <c r="D415" s="429"/>
      <c r="E415" s="429"/>
      <c r="F415" s="429"/>
      <c r="G415" s="429"/>
      <c r="H415" s="631"/>
      <c r="I415" s="632"/>
      <c r="J415" s="632"/>
      <c r="K415" s="430"/>
      <c r="L415" s="429"/>
      <c r="M415" s="430"/>
      <c r="N415" s="363" t="s">
        <v>141</v>
      </c>
      <c r="O415" s="364" t="s">
        <v>1338</v>
      </c>
      <c r="P415" s="458">
        <v>12000000</v>
      </c>
      <c r="Q415" s="217">
        <v>4000000</v>
      </c>
    </row>
    <row r="416" spans="1:17" ht="22.5" customHeight="1" x14ac:dyDescent="0.15">
      <c r="A416" s="414"/>
      <c r="B416" s="423"/>
      <c r="C416" s="428"/>
      <c r="D416" s="429"/>
      <c r="E416" s="429"/>
      <c r="F416" s="429"/>
      <c r="G416" s="429"/>
      <c r="H416" s="631"/>
      <c r="I416" s="632"/>
      <c r="J416" s="632"/>
      <c r="K416" s="430"/>
      <c r="L416" s="429"/>
      <c r="M416" s="430"/>
      <c r="N416" s="363" t="s">
        <v>1339</v>
      </c>
      <c r="O416" s="364" t="s">
        <v>1340</v>
      </c>
      <c r="P416" s="458">
        <v>120000</v>
      </c>
      <c r="Q416" s="216">
        <v>6600000</v>
      </c>
    </row>
    <row r="417" spans="1:17" ht="22.5" customHeight="1" x14ac:dyDescent="0.15">
      <c r="A417" s="414"/>
      <c r="B417" s="423"/>
      <c r="C417" s="428"/>
      <c r="D417" s="429"/>
      <c r="E417" s="429"/>
      <c r="F417" s="429"/>
      <c r="G417" s="429"/>
      <c r="H417" s="631"/>
      <c r="I417" s="632"/>
      <c r="J417" s="632"/>
      <c r="K417" s="430"/>
      <c r="L417" s="429"/>
      <c r="M417" s="430"/>
      <c r="N417" s="363" t="s">
        <v>140</v>
      </c>
      <c r="O417" s="364"/>
      <c r="P417" s="438">
        <v>45136800</v>
      </c>
      <c r="Q417" s="217">
        <v>12000000</v>
      </c>
    </row>
    <row r="418" spans="1:17" ht="22.5" customHeight="1" x14ac:dyDescent="0.15">
      <c r="A418" s="414"/>
      <c r="B418" s="423"/>
      <c r="C418" s="428"/>
      <c r="D418" s="429"/>
      <c r="E418" s="429"/>
      <c r="F418" s="429"/>
      <c r="G418" s="429"/>
      <c r="H418" s="631"/>
      <c r="I418" s="632"/>
      <c r="J418" s="632"/>
      <c r="K418" s="430"/>
      <c r="L418" s="429"/>
      <c r="M418" s="430"/>
      <c r="N418" s="363" t="s">
        <v>1341</v>
      </c>
      <c r="O418" s="364" t="s">
        <v>1342</v>
      </c>
      <c r="P418" s="458">
        <v>13756800</v>
      </c>
      <c r="Q418" s="216">
        <v>8800000</v>
      </c>
    </row>
    <row r="419" spans="1:17" ht="22.5" customHeight="1" x14ac:dyDescent="0.15">
      <c r="A419" s="414"/>
      <c r="B419" s="423"/>
      <c r="C419" s="428"/>
      <c r="D419" s="429"/>
      <c r="E419" s="429"/>
      <c r="F419" s="429"/>
      <c r="G419" s="429"/>
      <c r="H419" s="631"/>
      <c r="I419" s="632"/>
      <c r="J419" s="632"/>
      <c r="K419" s="430"/>
      <c r="L419" s="429"/>
      <c r="M419" s="430"/>
      <c r="N419" s="363" t="s">
        <v>1343</v>
      </c>
      <c r="O419" s="364" t="s">
        <v>125</v>
      </c>
      <c r="P419" s="458">
        <v>400000</v>
      </c>
      <c r="Q419" s="216">
        <v>8000000</v>
      </c>
    </row>
    <row r="420" spans="1:17" ht="22.5" customHeight="1" x14ac:dyDescent="0.15">
      <c r="A420" s="414"/>
      <c r="B420" s="423"/>
      <c r="C420" s="428"/>
      <c r="D420" s="429"/>
      <c r="E420" s="429"/>
      <c r="F420" s="429"/>
      <c r="G420" s="429"/>
      <c r="H420" s="631"/>
      <c r="I420" s="632"/>
      <c r="J420" s="632"/>
      <c r="K420" s="430"/>
      <c r="L420" s="429"/>
      <c r="M420" s="430"/>
      <c r="N420" s="363" t="s">
        <v>1344</v>
      </c>
      <c r="O420" s="364" t="s">
        <v>1345</v>
      </c>
      <c r="P420" s="458">
        <v>30780000</v>
      </c>
      <c r="Q420" s="216">
        <v>5000000</v>
      </c>
    </row>
    <row r="421" spans="1:17" ht="22.5" customHeight="1" x14ac:dyDescent="0.15">
      <c r="A421" s="414"/>
      <c r="B421" s="423"/>
      <c r="C421" s="428"/>
      <c r="D421" s="429"/>
      <c r="E421" s="429"/>
      <c r="F421" s="429"/>
      <c r="G421" s="429"/>
      <c r="H421" s="631"/>
      <c r="I421" s="632"/>
      <c r="J421" s="632"/>
      <c r="K421" s="430"/>
      <c r="L421" s="429"/>
      <c r="M421" s="430"/>
      <c r="N421" s="363" t="s">
        <v>1346</v>
      </c>
      <c r="O421" s="364" t="s">
        <v>58</v>
      </c>
      <c r="P421" s="458">
        <v>200000</v>
      </c>
      <c r="Q421" s="214">
        <v>37000000</v>
      </c>
    </row>
    <row r="422" spans="1:17" ht="22.5" customHeight="1" x14ac:dyDescent="0.15">
      <c r="A422" s="414"/>
      <c r="B422" s="423"/>
      <c r="C422" s="428"/>
      <c r="D422" s="429"/>
      <c r="E422" s="429"/>
      <c r="F422" s="429"/>
      <c r="G422" s="429"/>
      <c r="H422" s="631"/>
      <c r="I422" s="632"/>
      <c r="J422" s="632"/>
      <c r="K422" s="430"/>
      <c r="L422" s="429"/>
      <c r="M422" s="430"/>
      <c r="N422" s="363" t="s">
        <v>139</v>
      </c>
      <c r="O422" s="364"/>
      <c r="P422" s="438">
        <v>6800000</v>
      </c>
      <c r="Q422" s="216">
        <v>0</v>
      </c>
    </row>
    <row r="423" spans="1:17" ht="22.5" customHeight="1" x14ac:dyDescent="0.15">
      <c r="A423" s="414"/>
      <c r="B423" s="423"/>
      <c r="C423" s="428"/>
      <c r="D423" s="429"/>
      <c r="E423" s="429"/>
      <c r="F423" s="429"/>
      <c r="G423" s="429"/>
      <c r="H423" s="631"/>
      <c r="I423" s="632"/>
      <c r="J423" s="632"/>
      <c r="K423" s="430"/>
      <c r="L423" s="429"/>
      <c r="M423" s="430"/>
      <c r="N423" s="363" t="s">
        <v>329</v>
      </c>
      <c r="O423" s="473" t="s">
        <v>1347</v>
      </c>
      <c r="P423" s="470">
        <v>4800000</v>
      </c>
      <c r="Q423" s="216">
        <v>0</v>
      </c>
    </row>
    <row r="424" spans="1:17" ht="22.5" customHeight="1" x14ac:dyDescent="0.15">
      <c r="A424" s="414"/>
      <c r="B424" s="423"/>
      <c r="C424" s="428"/>
      <c r="D424" s="429"/>
      <c r="E424" s="429"/>
      <c r="F424" s="429"/>
      <c r="G424" s="429"/>
      <c r="H424" s="631"/>
      <c r="I424" s="632"/>
      <c r="J424" s="632"/>
      <c r="K424" s="430"/>
      <c r="L424" s="429"/>
      <c r="M424" s="430"/>
      <c r="N424" s="363" t="s">
        <v>330</v>
      </c>
      <c r="O424" s="473" t="s">
        <v>1348</v>
      </c>
      <c r="P424" s="470">
        <v>2000000</v>
      </c>
      <c r="Q424" s="214">
        <v>7000000</v>
      </c>
    </row>
    <row r="425" spans="1:17" ht="22.5" customHeight="1" x14ac:dyDescent="0.15">
      <c r="A425" s="414"/>
      <c r="B425" s="423"/>
      <c r="C425" s="428"/>
      <c r="D425" s="429"/>
      <c r="E425" s="429"/>
      <c r="F425" s="429"/>
      <c r="G425" s="429"/>
      <c r="H425" s="631"/>
      <c r="I425" s="632"/>
      <c r="J425" s="632"/>
      <c r="K425" s="430"/>
      <c r="L425" s="429"/>
      <c r="M425" s="430"/>
      <c r="N425" s="363" t="s">
        <v>138</v>
      </c>
      <c r="O425" s="364"/>
      <c r="P425" s="438">
        <v>1320000</v>
      </c>
      <c r="Q425" s="219">
        <v>1500000</v>
      </c>
    </row>
    <row r="426" spans="1:17" ht="22.5" customHeight="1" x14ac:dyDescent="0.15">
      <c r="A426" s="414"/>
      <c r="B426" s="423"/>
      <c r="C426" s="428"/>
      <c r="D426" s="429"/>
      <c r="E426" s="429"/>
      <c r="F426" s="429"/>
      <c r="G426" s="429"/>
      <c r="H426" s="631"/>
      <c r="I426" s="632"/>
      <c r="J426" s="632"/>
      <c r="K426" s="430"/>
      <c r="L426" s="429"/>
      <c r="M426" s="430"/>
      <c r="N426" s="363" t="s">
        <v>331</v>
      </c>
      <c r="O426" s="473" t="s">
        <v>1349</v>
      </c>
      <c r="P426" s="470">
        <v>480000</v>
      </c>
      <c r="Q426" s="214">
        <v>300000</v>
      </c>
    </row>
    <row r="427" spans="1:17" ht="22.5" customHeight="1" x14ac:dyDescent="0.15">
      <c r="A427" s="414"/>
      <c r="B427" s="423"/>
      <c r="C427" s="428"/>
      <c r="D427" s="429"/>
      <c r="E427" s="429"/>
      <c r="F427" s="429"/>
      <c r="G427" s="429"/>
      <c r="H427" s="631"/>
      <c r="I427" s="632"/>
      <c r="J427" s="632"/>
      <c r="K427" s="430"/>
      <c r="L427" s="429"/>
      <c r="M427" s="430"/>
      <c r="N427" s="363" t="s">
        <v>332</v>
      </c>
      <c r="O427" s="473" t="s">
        <v>1350</v>
      </c>
      <c r="P427" s="470">
        <v>840000</v>
      </c>
      <c r="Q427" s="219">
        <v>300000</v>
      </c>
    </row>
    <row r="428" spans="1:17" ht="22.5" customHeight="1" x14ac:dyDescent="0.15">
      <c r="A428" s="414"/>
      <c r="B428" s="423"/>
      <c r="C428" s="428"/>
      <c r="D428" s="429"/>
      <c r="E428" s="429"/>
      <c r="F428" s="429"/>
      <c r="G428" s="429"/>
      <c r="H428" s="631"/>
      <c r="I428" s="632"/>
      <c r="J428" s="632"/>
      <c r="K428" s="430"/>
      <c r="L428" s="429"/>
      <c r="M428" s="430"/>
      <c r="N428" s="363" t="s">
        <v>137</v>
      </c>
      <c r="O428" s="364"/>
      <c r="P428" s="438">
        <v>40000</v>
      </c>
      <c r="Q428" s="219">
        <v>5500000</v>
      </c>
    </row>
    <row r="429" spans="1:17" ht="22.5" customHeight="1" x14ac:dyDescent="0.15">
      <c r="A429" s="414"/>
      <c r="B429" s="423"/>
      <c r="C429" s="428"/>
      <c r="D429" s="429"/>
      <c r="E429" s="429"/>
      <c r="F429" s="429"/>
      <c r="G429" s="429"/>
      <c r="H429" s="631"/>
      <c r="I429" s="632"/>
      <c r="J429" s="632"/>
      <c r="K429" s="430"/>
      <c r="L429" s="429"/>
      <c r="M429" s="430"/>
      <c r="N429" s="363" t="s">
        <v>136</v>
      </c>
      <c r="O429" s="364" t="s">
        <v>333</v>
      </c>
      <c r="P429" s="458">
        <v>40000</v>
      </c>
      <c r="Q429" s="219">
        <v>4400000</v>
      </c>
    </row>
    <row r="430" spans="1:17" ht="22.5" customHeight="1" x14ac:dyDescent="0.15">
      <c r="A430" s="414"/>
      <c r="B430" s="423"/>
      <c r="C430" s="424" t="s">
        <v>1351</v>
      </c>
      <c r="D430" s="417">
        <v>0</v>
      </c>
      <c r="E430" s="417">
        <v>25496</v>
      </c>
      <c r="F430" s="417">
        <v>0</v>
      </c>
      <c r="G430" s="417">
        <v>25496</v>
      </c>
      <c r="H430" s="622">
        <v>0</v>
      </c>
      <c r="I430" s="622">
        <v>22316</v>
      </c>
      <c r="J430" s="624">
        <v>22316</v>
      </c>
      <c r="K430" s="419">
        <f>G430-J430</f>
        <v>3180</v>
      </c>
      <c r="L430" s="417">
        <v>18854</v>
      </c>
      <c r="M430" s="417">
        <v>6642</v>
      </c>
      <c r="N430" s="431"/>
      <c r="O430" s="432"/>
      <c r="P430" s="457"/>
      <c r="Q430" s="219">
        <v>1500000</v>
      </c>
    </row>
    <row r="431" spans="1:17" ht="22.5" customHeight="1" x14ac:dyDescent="0.15">
      <c r="A431" s="414"/>
      <c r="B431" s="423"/>
      <c r="C431" s="428"/>
      <c r="D431" s="429"/>
      <c r="E431" s="429"/>
      <c r="F431" s="429"/>
      <c r="G431" s="429"/>
      <c r="H431" s="631"/>
      <c r="I431" s="632"/>
      <c r="J431" s="632"/>
      <c r="K431" s="430"/>
      <c r="L431" s="429"/>
      <c r="M431" s="430"/>
      <c r="N431" s="363" t="s">
        <v>135</v>
      </c>
      <c r="O431" s="364"/>
      <c r="P431" s="438">
        <v>8050000</v>
      </c>
      <c r="Q431" s="219">
        <v>0</v>
      </c>
    </row>
    <row r="432" spans="1:17" ht="22.5" customHeight="1" x14ac:dyDescent="0.15">
      <c r="A432" s="414"/>
      <c r="B432" s="423"/>
      <c r="C432" s="428"/>
      <c r="D432" s="429"/>
      <c r="E432" s="429"/>
      <c r="F432" s="429"/>
      <c r="G432" s="429"/>
      <c r="H432" s="631"/>
      <c r="I432" s="632"/>
      <c r="J432" s="632"/>
      <c r="K432" s="430"/>
      <c r="L432" s="429"/>
      <c r="M432" s="430"/>
      <c r="N432" s="363" t="s">
        <v>134</v>
      </c>
      <c r="O432" s="364" t="s">
        <v>1352</v>
      </c>
      <c r="P432" s="458">
        <v>5700000</v>
      </c>
      <c r="Q432" s="219">
        <v>0</v>
      </c>
    </row>
    <row r="433" spans="1:17" ht="22.5" customHeight="1" x14ac:dyDescent="0.15">
      <c r="A433" s="414"/>
      <c r="B433" s="423"/>
      <c r="C433" s="428"/>
      <c r="D433" s="429"/>
      <c r="E433" s="429"/>
      <c r="F433" s="429"/>
      <c r="G433" s="429"/>
      <c r="H433" s="631"/>
      <c r="I433" s="632"/>
      <c r="J433" s="632"/>
      <c r="K433" s="430"/>
      <c r="L433" s="429"/>
      <c r="M433" s="430"/>
      <c r="N433" s="363" t="s">
        <v>1353</v>
      </c>
      <c r="O433" s="364" t="s">
        <v>1354</v>
      </c>
      <c r="P433" s="458">
        <v>1000000</v>
      </c>
      <c r="Q433" s="219">
        <v>0</v>
      </c>
    </row>
    <row r="434" spans="1:17" ht="22.5" customHeight="1" x14ac:dyDescent="0.15">
      <c r="A434" s="414"/>
      <c r="B434" s="423"/>
      <c r="C434" s="428"/>
      <c r="D434" s="429"/>
      <c r="E434" s="429"/>
      <c r="F434" s="429"/>
      <c r="G434" s="429"/>
      <c r="H434" s="631"/>
      <c r="I434" s="632"/>
      <c r="J434" s="632"/>
      <c r="K434" s="430"/>
      <c r="L434" s="429"/>
      <c r="M434" s="430"/>
      <c r="N434" s="363" t="s">
        <v>1355</v>
      </c>
      <c r="O434" s="473" t="s">
        <v>1356</v>
      </c>
      <c r="P434" s="470">
        <v>200000</v>
      </c>
      <c r="Q434" s="219">
        <v>0</v>
      </c>
    </row>
    <row r="435" spans="1:17" ht="22.5" customHeight="1" x14ac:dyDescent="0.15">
      <c r="A435" s="414"/>
      <c r="B435" s="423"/>
      <c r="C435" s="428"/>
      <c r="D435" s="429"/>
      <c r="E435" s="429"/>
      <c r="F435" s="429"/>
      <c r="G435" s="429"/>
      <c r="H435" s="631"/>
      <c r="I435" s="632"/>
      <c r="J435" s="632"/>
      <c r="K435" s="430"/>
      <c r="L435" s="429"/>
      <c r="M435" s="430"/>
      <c r="N435" s="363" t="s">
        <v>1357</v>
      </c>
      <c r="O435" s="473" t="s">
        <v>1358</v>
      </c>
      <c r="P435" s="470">
        <v>120000</v>
      </c>
      <c r="Q435" s="189"/>
    </row>
    <row r="436" spans="1:17" ht="22.5" customHeight="1" x14ac:dyDescent="0.15">
      <c r="A436" s="414"/>
      <c r="B436" s="423"/>
      <c r="C436" s="428"/>
      <c r="D436" s="429"/>
      <c r="E436" s="429"/>
      <c r="F436" s="429"/>
      <c r="G436" s="429"/>
      <c r="H436" s="631"/>
      <c r="I436" s="632"/>
      <c r="J436" s="632"/>
      <c r="K436" s="430"/>
      <c r="L436" s="429"/>
      <c r="M436" s="430"/>
      <c r="N436" s="363" t="s">
        <v>1359</v>
      </c>
      <c r="O436" s="473" t="s">
        <v>1358</v>
      </c>
      <c r="P436" s="470">
        <v>120000</v>
      </c>
      <c r="Q436" s="214">
        <v>2600000</v>
      </c>
    </row>
    <row r="437" spans="1:17" ht="22.5" customHeight="1" x14ac:dyDescent="0.15">
      <c r="A437" s="414"/>
      <c r="B437" s="423"/>
      <c r="C437" s="428"/>
      <c r="D437" s="429"/>
      <c r="E437" s="429"/>
      <c r="F437" s="429"/>
      <c r="G437" s="429"/>
      <c r="H437" s="631"/>
      <c r="I437" s="632"/>
      <c r="J437" s="632"/>
      <c r="K437" s="430"/>
      <c r="L437" s="429"/>
      <c r="M437" s="430"/>
      <c r="N437" s="363" t="s">
        <v>1360</v>
      </c>
      <c r="O437" s="473" t="s">
        <v>1358</v>
      </c>
      <c r="P437" s="470">
        <v>120000</v>
      </c>
      <c r="Q437" s="217">
        <v>2000000</v>
      </c>
    </row>
    <row r="438" spans="1:17" ht="22.5" customHeight="1" x14ac:dyDescent="0.15">
      <c r="A438" s="414"/>
      <c r="B438" s="423"/>
      <c r="C438" s="428"/>
      <c r="D438" s="429"/>
      <c r="E438" s="429"/>
      <c r="F438" s="429"/>
      <c r="G438" s="429"/>
      <c r="H438" s="631"/>
      <c r="I438" s="632"/>
      <c r="J438" s="632"/>
      <c r="K438" s="430"/>
      <c r="L438" s="429"/>
      <c r="M438" s="430"/>
      <c r="N438" s="363" t="s">
        <v>1362</v>
      </c>
      <c r="O438" s="473" t="s">
        <v>133</v>
      </c>
      <c r="P438" s="470">
        <v>30000</v>
      </c>
      <c r="Q438" s="189"/>
    </row>
    <row r="439" spans="1:17" ht="22.5" customHeight="1" x14ac:dyDescent="0.15">
      <c r="A439" s="414"/>
      <c r="B439" s="423"/>
      <c r="C439" s="428"/>
      <c r="D439" s="429"/>
      <c r="E439" s="429"/>
      <c r="F439" s="429"/>
      <c r="G439" s="429"/>
      <c r="H439" s="631"/>
      <c r="I439" s="632"/>
      <c r="J439" s="632"/>
      <c r="K439" s="430"/>
      <c r="L439" s="429"/>
      <c r="M439" s="430"/>
      <c r="N439" s="363" t="s">
        <v>1363</v>
      </c>
      <c r="O439" s="473" t="s">
        <v>1364</v>
      </c>
      <c r="P439" s="470">
        <v>80000</v>
      </c>
      <c r="Q439" s="214">
        <v>2500000</v>
      </c>
    </row>
    <row r="440" spans="1:17" ht="22.5" customHeight="1" x14ac:dyDescent="0.15">
      <c r="A440" s="414"/>
      <c r="B440" s="423"/>
      <c r="C440" s="428"/>
      <c r="D440" s="429"/>
      <c r="E440" s="429"/>
      <c r="F440" s="429"/>
      <c r="G440" s="429"/>
      <c r="H440" s="631"/>
      <c r="I440" s="632"/>
      <c r="J440" s="632"/>
      <c r="K440" s="430"/>
      <c r="L440" s="429"/>
      <c r="M440" s="430"/>
      <c r="N440" s="363" t="s">
        <v>1365</v>
      </c>
      <c r="O440" s="473" t="s">
        <v>1366</v>
      </c>
      <c r="P440" s="470">
        <v>200000</v>
      </c>
      <c r="Q440" s="216">
        <v>450000</v>
      </c>
    </row>
    <row r="441" spans="1:17" ht="22.5" customHeight="1" x14ac:dyDescent="0.15">
      <c r="A441" s="414"/>
      <c r="B441" s="423"/>
      <c r="C441" s="428"/>
      <c r="D441" s="429"/>
      <c r="E441" s="429"/>
      <c r="F441" s="429"/>
      <c r="G441" s="429"/>
      <c r="H441" s="631"/>
      <c r="I441" s="632"/>
      <c r="J441" s="632"/>
      <c r="K441" s="430"/>
      <c r="L441" s="429"/>
      <c r="M441" s="430"/>
      <c r="N441" s="363" t="s">
        <v>1367</v>
      </c>
      <c r="O441" s="473" t="s">
        <v>1366</v>
      </c>
      <c r="P441" s="470">
        <v>200000</v>
      </c>
      <c r="Q441" s="216">
        <v>200000</v>
      </c>
    </row>
    <row r="442" spans="1:17" ht="22.5" customHeight="1" x14ac:dyDescent="0.15">
      <c r="A442" s="414"/>
      <c r="B442" s="423"/>
      <c r="C442" s="428"/>
      <c r="D442" s="429"/>
      <c r="E442" s="429"/>
      <c r="F442" s="429"/>
      <c r="G442" s="429"/>
      <c r="H442" s="631"/>
      <c r="I442" s="632"/>
      <c r="J442" s="632"/>
      <c r="K442" s="430"/>
      <c r="L442" s="429"/>
      <c r="M442" s="430"/>
      <c r="N442" s="363" t="s">
        <v>1368</v>
      </c>
      <c r="O442" s="473" t="s">
        <v>1366</v>
      </c>
      <c r="P442" s="470">
        <v>200000</v>
      </c>
      <c r="Q442" s="216">
        <v>900000</v>
      </c>
    </row>
    <row r="443" spans="1:17" ht="22.5" customHeight="1" x14ac:dyDescent="0.15">
      <c r="A443" s="414"/>
      <c r="B443" s="423"/>
      <c r="C443" s="428"/>
      <c r="D443" s="429"/>
      <c r="E443" s="429"/>
      <c r="F443" s="429"/>
      <c r="G443" s="429"/>
      <c r="H443" s="631"/>
      <c r="I443" s="632"/>
      <c r="J443" s="632"/>
      <c r="K443" s="430"/>
      <c r="L443" s="429"/>
      <c r="M443" s="430"/>
      <c r="N443" s="363" t="s">
        <v>1370</v>
      </c>
      <c r="O443" s="473" t="s">
        <v>1364</v>
      </c>
      <c r="P443" s="470">
        <v>80000</v>
      </c>
      <c r="Q443" s="216">
        <v>50000</v>
      </c>
    </row>
    <row r="444" spans="1:17" ht="22.5" customHeight="1" x14ac:dyDescent="0.15">
      <c r="A444" s="414"/>
      <c r="B444" s="423"/>
      <c r="C444" s="428"/>
      <c r="D444" s="429"/>
      <c r="E444" s="429"/>
      <c r="F444" s="429"/>
      <c r="G444" s="429"/>
      <c r="H444" s="631"/>
      <c r="I444" s="632"/>
      <c r="J444" s="632"/>
      <c r="K444" s="430"/>
      <c r="L444" s="429"/>
      <c r="M444" s="430"/>
      <c r="N444" s="363" t="s">
        <v>132</v>
      </c>
      <c r="O444" s="364"/>
      <c r="P444" s="438">
        <v>17446000</v>
      </c>
      <c r="Q444" s="216">
        <v>300000</v>
      </c>
    </row>
    <row r="445" spans="1:17" ht="22.5" customHeight="1" x14ac:dyDescent="0.15">
      <c r="A445" s="414"/>
      <c r="B445" s="423"/>
      <c r="C445" s="428"/>
      <c r="D445" s="429"/>
      <c r="E445" s="429"/>
      <c r="F445" s="429"/>
      <c r="G445" s="429"/>
      <c r="H445" s="631"/>
      <c r="I445" s="632"/>
      <c r="J445" s="632"/>
      <c r="K445" s="430"/>
      <c r="L445" s="429"/>
      <c r="M445" s="430"/>
      <c r="N445" s="363" t="s">
        <v>1371</v>
      </c>
      <c r="O445" s="364" t="s">
        <v>779</v>
      </c>
      <c r="P445" s="458">
        <v>1000000</v>
      </c>
      <c r="Q445" s="216">
        <v>200000</v>
      </c>
    </row>
    <row r="446" spans="1:17" ht="22.5" customHeight="1" x14ac:dyDescent="0.15">
      <c r="A446" s="414"/>
      <c r="B446" s="423"/>
      <c r="C446" s="428"/>
      <c r="D446" s="429"/>
      <c r="E446" s="429"/>
      <c r="F446" s="429"/>
      <c r="G446" s="429"/>
      <c r="H446" s="631"/>
      <c r="I446" s="632"/>
      <c r="J446" s="632"/>
      <c r="K446" s="430"/>
      <c r="L446" s="429"/>
      <c r="M446" s="430"/>
      <c r="N446" s="363" t="s">
        <v>1372</v>
      </c>
      <c r="O446" s="364" t="s">
        <v>779</v>
      </c>
      <c r="P446" s="458">
        <v>1000000</v>
      </c>
      <c r="Q446" s="216">
        <v>100000</v>
      </c>
    </row>
    <row r="447" spans="1:17" ht="22.5" customHeight="1" x14ac:dyDescent="0.15">
      <c r="A447" s="414"/>
      <c r="B447" s="423"/>
      <c r="C447" s="428"/>
      <c r="D447" s="429"/>
      <c r="E447" s="429"/>
      <c r="F447" s="429"/>
      <c r="G447" s="429"/>
      <c r="H447" s="631"/>
      <c r="I447" s="632"/>
      <c r="J447" s="632"/>
      <c r="K447" s="430"/>
      <c r="L447" s="429"/>
      <c r="M447" s="430"/>
      <c r="N447" s="363" t="s">
        <v>1373</v>
      </c>
      <c r="O447" s="364" t="s">
        <v>1374</v>
      </c>
      <c r="P447" s="458">
        <v>120000</v>
      </c>
      <c r="Q447" s="214">
        <v>3860000</v>
      </c>
    </row>
    <row r="448" spans="1:17" ht="22.5" customHeight="1" x14ac:dyDescent="0.15">
      <c r="A448" s="414"/>
      <c r="B448" s="423"/>
      <c r="C448" s="428"/>
      <c r="D448" s="429"/>
      <c r="E448" s="429"/>
      <c r="F448" s="429"/>
      <c r="G448" s="429"/>
      <c r="H448" s="631"/>
      <c r="I448" s="632"/>
      <c r="J448" s="632"/>
      <c r="K448" s="430"/>
      <c r="L448" s="429"/>
      <c r="M448" s="430"/>
      <c r="N448" s="363" t="s">
        <v>1375</v>
      </c>
      <c r="O448" s="364" t="s">
        <v>981</v>
      </c>
      <c r="P448" s="458">
        <v>500000</v>
      </c>
      <c r="Q448" s="216">
        <v>860000</v>
      </c>
    </row>
    <row r="449" spans="1:17" ht="22.5" customHeight="1" x14ac:dyDescent="0.15">
      <c r="A449" s="414"/>
      <c r="B449" s="423"/>
      <c r="C449" s="428"/>
      <c r="D449" s="429"/>
      <c r="E449" s="429"/>
      <c r="F449" s="429"/>
      <c r="G449" s="429"/>
      <c r="H449" s="631"/>
      <c r="I449" s="632"/>
      <c r="J449" s="632"/>
      <c r="K449" s="430"/>
      <c r="L449" s="429"/>
      <c r="M449" s="430"/>
      <c r="N449" s="363" t="s">
        <v>131</v>
      </c>
      <c r="O449" s="364" t="s">
        <v>1376</v>
      </c>
      <c r="P449" s="458">
        <v>340000</v>
      </c>
      <c r="Q449" s="216">
        <v>450000</v>
      </c>
    </row>
    <row r="450" spans="1:17" ht="22.5" customHeight="1" x14ac:dyDescent="0.15">
      <c r="A450" s="414"/>
      <c r="B450" s="423"/>
      <c r="C450" s="428"/>
      <c r="D450" s="429"/>
      <c r="E450" s="429"/>
      <c r="F450" s="429"/>
      <c r="G450" s="429"/>
      <c r="H450" s="631"/>
      <c r="I450" s="632"/>
      <c r="J450" s="632"/>
      <c r="K450" s="430"/>
      <c r="L450" s="429"/>
      <c r="M450" s="430"/>
      <c r="N450" s="363" t="s">
        <v>128</v>
      </c>
      <c r="O450" s="364" t="s">
        <v>113</v>
      </c>
      <c r="P450" s="458">
        <v>100000</v>
      </c>
      <c r="Q450" s="216">
        <v>200000</v>
      </c>
    </row>
    <row r="451" spans="1:17" ht="22.5" customHeight="1" x14ac:dyDescent="0.15">
      <c r="A451" s="414"/>
      <c r="B451" s="423"/>
      <c r="C451" s="428"/>
      <c r="D451" s="429"/>
      <c r="E451" s="429"/>
      <c r="F451" s="429"/>
      <c r="G451" s="429"/>
      <c r="H451" s="631"/>
      <c r="I451" s="632"/>
      <c r="J451" s="632"/>
      <c r="K451" s="430"/>
      <c r="L451" s="429"/>
      <c r="M451" s="430"/>
      <c r="N451" s="363" t="s">
        <v>334</v>
      </c>
      <c r="O451" s="364" t="s">
        <v>129</v>
      </c>
      <c r="P451" s="458">
        <v>500000</v>
      </c>
      <c r="Q451" s="216">
        <v>1200000</v>
      </c>
    </row>
    <row r="452" spans="1:17" ht="22.5" customHeight="1" x14ac:dyDescent="0.15">
      <c r="A452" s="414"/>
      <c r="B452" s="423"/>
      <c r="C452" s="428"/>
      <c r="D452" s="429"/>
      <c r="E452" s="429"/>
      <c r="F452" s="429"/>
      <c r="G452" s="429"/>
      <c r="H452" s="631"/>
      <c r="I452" s="632"/>
      <c r="J452" s="632"/>
      <c r="K452" s="430"/>
      <c r="L452" s="429"/>
      <c r="M452" s="430"/>
      <c r="N452" s="363" t="s">
        <v>335</v>
      </c>
      <c r="O452" s="364" t="s">
        <v>1377</v>
      </c>
      <c r="P452" s="458">
        <v>200000</v>
      </c>
      <c r="Q452" s="216">
        <v>300000</v>
      </c>
    </row>
    <row r="453" spans="1:17" ht="22.5" customHeight="1" x14ac:dyDescent="0.15">
      <c r="A453" s="414"/>
      <c r="B453" s="423"/>
      <c r="C453" s="428"/>
      <c r="D453" s="429"/>
      <c r="E453" s="429"/>
      <c r="F453" s="429"/>
      <c r="G453" s="429"/>
      <c r="H453" s="631"/>
      <c r="I453" s="632"/>
      <c r="J453" s="632"/>
      <c r="K453" s="430"/>
      <c r="L453" s="429"/>
      <c r="M453" s="430"/>
      <c r="N453" s="363" t="s">
        <v>336</v>
      </c>
      <c r="O453" s="364" t="s">
        <v>1378</v>
      </c>
      <c r="P453" s="458">
        <v>250000</v>
      </c>
      <c r="Q453" s="216">
        <v>50000</v>
      </c>
    </row>
    <row r="454" spans="1:17" ht="22.5" customHeight="1" x14ac:dyDescent="0.15">
      <c r="A454" s="414"/>
      <c r="B454" s="423"/>
      <c r="C454" s="428"/>
      <c r="D454" s="429"/>
      <c r="E454" s="429"/>
      <c r="F454" s="429"/>
      <c r="G454" s="429"/>
      <c r="H454" s="631"/>
      <c r="I454" s="632"/>
      <c r="J454" s="632"/>
      <c r="K454" s="430"/>
      <c r="L454" s="429"/>
      <c r="M454" s="430"/>
      <c r="N454" s="363" t="s">
        <v>1379</v>
      </c>
      <c r="O454" s="364" t="s">
        <v>92</v>
      </c>
      <c r="P454" s="458">
        <v>300000</v>
      </c>
      <c r="Q454" s="216">
        <v>100000</v>
      </c>
    </row>
    <row r="455" spans="1:17" ht="22.5" customHeight="1" x14ac:dyDescent="0.15">
      <c r="A455" s="414"/>
      <c r="B455" s="423"/>
      <c r="C455" s="428"/>
      <c r="D455" s="429"/>
      <c r="E455" s="429"/>
      <c r="F455" s="429"/>
      <c r="G455" s="429"/>
      <c r="H455" s="631"/>
      <c r="I455" s="632"/>
      <c r="J455" s="632"/>
      <c r="K455" s="430"/>
      <c r="L455" s="429"/>
      <c r="M455" s="430"/>
      <c r="N455" s="363" t="s">
        <v>337</v>
      </c>
      <c r="O455" s="364" t="s">
        <v>92</v>
      </c>
      <c r="P455" s="458">
        <v>300000</v>
      </c>
      <c r="Q455" s="216">
        <v>400000</v>
      </c>
    </row>
    <row r="456" spans="1:17" ht="22.5" customHeight="1" x14ac:dyDescent="0.15">
      <c r="A456" s="414"/>
      <c r="B456" s="423"/>
      <c r="C456" s="428"/>
      <c r="D456" s="429"/>
      <c r="E456" s="429"/>
      <c r="F456" s="429"/>
      <c r="G456" s="429"/>
      <c r="H456" s="631"/>
      <c r="I456" s="632"/>
      <c r="J456" s="632"/>
      <c r="K456" s="430"/>
      <c r="L456" s="429"/>
      <c r="M456" s="430"/>
      <c r="N456" s="363" t="s">
        <v>126</v>
      </c>
      <c r="O456" s="364" t="s">
        <v>92</v>
      </c>
      <c r="P456" s="458">
        <v>300000</v>
      </c>
      <c r="Q456" s="214">
        <v>36700000</v>
      </c>
    </row>
    <row r="457" spans="1:17" ht="22.5" customHeight="1" x14ac:dyDescent="0.15">
      <c r="A457" s="414"/>
      <c r="B457" s="423"/>
      <c r="C457" s="428"/>
      <c r="D457" s="429"/>
      <c r="E457" s="429"/>
      <c r="F457" s="429"/>
      <c r="G457" s="429"/>
      <c r="H457" s="631"/>
      <c r="I457" s="632"/>
      <c r="J457" s="632"/>
      <c r="K457" s="430"/>
      <c r="L457" s="429"/>
      <c r="M457" s="430"/>
      <c r="N457" s="363" t="s">
        <v>124</v>
      </c>
      <c r="O457" s="364" t="s">
        <v>1378</v>
      </c>
      <c r="P457" s="458">
        <v>250000</v>
      </c>
      <c r="Q457" s="219">
        <v>1500000</v>
      </c>
    </row>
    <row r="458" spans="1:17" ht="22.5" customHeight="1" x14ac:dyDescent="0.15">
      <c r="A458" s="414"/>
      <c r="B458" s="423"/>
      <c r="C458" s="428"/>
      <c r="D458" s="429"/>
      <c r="E458" s="429"/>
      <c r="F458" s="429"/>
      <c r="G458" s="429"/>
      <c r="H458" s="631"/>
      <c r="I458" s="632"/>
      <c r="J458" s="632"/>
      <c r="K458" s="430"/>
      <c r="L458" s="429"/>
      <c r="M458" s="430"/>
      <c r="N458" s="363" t="s">
        <v>338</v>
      </c>
      <c r="O458" s="364" t="s">
        <v>92</v>
      </c>
      <c r="P458" s="458">
        <v>300000</v>
      </c>
      <c r="Q458" s="234">
        <v>8000000</v>
      </c>
    </row>
    <row r="459" spans="1:17" ht="22.5" customHeight="1" x14ac:dyDescent="0.15">
      <c r="A459" s="414"/>
      <c r="B459" s="423"/>
      <c r="C459" s="428"/>
      <c r="D459" s="429"/>
      <c r="E459" s="429"/>
      <c r="F459" s="429"/>
      <c r="G459" s="429"/>
      <c r="H459" s="631"/>
      <c r="I459" s="632"/>
      <c r="J459" s="632"/>
      <c r="K459" s="430"/>
      <c r="L459" s="429"/>
      <c r="M459" s="430"/>
      <c r="N459" s="363" t="s">
        <v>122</v>
      </c>
      <c r="O459" s="364" t="s">
        <v>1380</v>
      </c>
      <c r="P459" s="458">
        <v>200000</v>
      </c>
      <c r="Q459" s="219">
        <v>1000000</v>
      </c>
    </row>
    <row r="460" spans="1:17" ht="22.5" customHeight="1" x14ac:dyDescent="0.15">
      <c r="A460" s="414"/>
      <c r="B460" s="423"/>
      <c r="C460" s="428"/>
      <c r="D460" s="429"/>
      <c r="E460" s="429"/>
      <c r="F460" s="429"/>
      <c r="G460" s="429"/>
      <c r="H460" s="631"/>
      <c r="I460" s="632"/>
      <c r="J460" s="632"/>
      <c r="K460" s="430"/>
      <c r="L460" s="429"/>
      <c r="M460" s="430"/>
      <c r="N460" s="363" t="s">
        <v>130</v>
      </c>
      <c r="O460" s="364" t="s">
        <v>125</v>
      </c>
      <c r="P460" s="458">
        <v>400000</v>
      </c>
      <c r="Q460" s="236">
        <v>200000</v>
      </c>
    </row>
    <row r="461" spans="1:17" ht="22.5" customHeight="1" x14ac:dyDescent="0.15">
      <c r="A461" s="414"/>
      <c r="B461" s="423"/>
      <c r="C461" s="428"/>
      <c r="D461" s="429"/>
      <c r="E461" s="429"/>
      <c r="F461" s="429"/>
      <c r="G461" s="429"/>
      <c r="H461" s="631"/>
      <c r="I461" s="632"/>
      <c r="J461" s="632"/>
      <c r="K461" s="430"/>
      <c r="L461" s="429"/>
      <c r="M461" s="430"/>
      <c r="N461" s="363" t="s">
        <v>339</v>
      </c>
      <c r="O461" s="364" t="s">
        <v>91</v>
      </c>
      <c r="P461" s="458">
        <v>100000</v>
      </c>
      <c r="Q461" s="236">
        <v>5000000</v>
      </c>
    </row>
    <row r="462" spans="1:17" ht="22.5" customHeight="1" x14ac:dyDescent="0.15">
      <c r="A462" s="414"/>
      <c r="B462" s="423"/>
      <c r="C462" s="428"/>
      <c r="D462" s="429"/>
      <c r="E462" s="429"/>
      <c r="F462" s="429"/>
      <c r="G462" s="429"/>
      <c r="H462" s="631"/>
      <c r="I462" s="632"/>
      <c r="J462" s="632"/>
      <c r="K462" s="430"/>
      <c r="L462" s="429"/>
      <c r="M462" s="430"/>
      <c r="N462" s="363" t="s">
        <v>121</v>
      </c>
      <c r="O462" s="364" t="s">
        <v>92</v>
      </c>
      <c r="P462" s="458">
        <v>300000</v>
      </c>
      <c r="Q462" s="236">
        <v>3000000</v>
      </c>
    </row>
    <row r="463" spans="1:17" ht="22.5" customHeight="1" x14ac:dyDescent="0.15">
      <c r="A463" s="414"/>
      <c r="B463" s="423"/>
      <c r="C463" s="428"/>
      <c r="D463" s="429"/>
      <c r="E463" s="429"/>
      <c r="F463" s="429"/>
      <c r="G463" s="429"/>
      <c r="H463" s="631"/>
      <c r="I463" s="632"/>
      <c r="J463" s="632"/>
      <c r="K463" s="430"/>
      <c r="L463" s="429"/>
      <c r="M463" s="430"/>
      <c r="N463" s="363" t="s">
        <v>1381</v>
      </c>
      <c r="O463" s="364" t="s">
        <v>91</v>
      </c>
      <c r="P463" s="458">
        <v>100000</v>
      </c>
      <c r="Q463" s="236">
        <v>3000000</v>
      </c>
    </row>
    <row r="464" spans="1:17" ht="22.5" customHeight="1" x14ac:dyDescent="0.15">
      <c r="A464" s="414"/>
      <c r="B464" s="423"/>
      <c r="C464" s="428"/>
      <c r="D464" s="429"/>
      <c r="E464" s="429"/>
      <c r="F464" s="429"/>
      <c r="G464" s="429"/>
      <c r="H464" s="631"/>
      <c r="I464" s="632"/>
      <c r="J464" s="632"/>
      <c r="K464" s="430"/>
      <c r="L464" s="429"/>
      <c r="M464" s="430"/>
      <c r="N464" s="363" t="s">
        <v>118</v>
      </c>
      <c r="O464" s="364" t="s">
        <v>1382</v>
      </c>
      <c r="P464" s="458">
        <v>100000</v>
      </c>
      <c r="Q464" s="214">
        <v>16000000</v>
      </c>
    </row>
    <row r="465" spans="1:17" ht="22.5" customHeight="1" x14ac:dyDescent="0.15">
      <c r="A465" s="414"/>
      <c r="B465" s="423"/>
      <c r="C465" s="428"/>
      <c r="D465" s="429"/>
      <c r="E465" s="429"/>
      <c r="F465" s="429"/>
      <c r="G465" s="429"/>
      <c r="H465" s="631"/>
      <c r="I465" s="632"/>
      <c r="J465" s="632"/>
      <c r="K465" s="430"/>
      <c r="L465" s="429"/>
      <c r="M465" s="430"/>
      <c r="N465" s="363" t="s">
        <v>1383</v>
      </c>
      <c r="O465" s="364" t="s">
        <v>113</v>
      </c>
      <c r="P465" s="458">
        <v>100000</v>
      </c>
      <c r="Q465" s="219">
        <v>12000000</v>
      </c>
    </row>
    <row r="466" spans="1:17" ht="22.5" customHeight="1" x14ac:dyDescent="0.15">
      <c r="A466" s="414"/>
      <c r="B466" s="423"/>
      <c r="C466" s="428"/>
      <c r="D466" s="429"/>
      <c r="E466" s="429"/>
      <c r="F466" s="429"/>
      <c r="G466" s="429"/>
      <c r="H466" s="631"/>
      <c r="I466" s="632"/>
      <c r="J466" s="632"/>
      <c r="K466" s="430"/>
      <c r="L466" s="429"/>
      <c r="M466" s="430"/>
      <c r="N466" s="363" t="s">
        <v>119</v>
      </c>
      <c r="O466" s="364" t="s">
        <v>58</v>
      </c>
      <c r="P466" s="458">
        <v>200000</v>
      </c>
      <c r="Q466" s="217">
        <v>4000000</v>
      </c>
    </row>
    <row r="467" spans="1:17" ht="22.5" customHeight="1" x14ac:dyDescent="0.15">
      <c r="A467" s="414"/>
      <c r="B467" s="423"/>
      <c r="C467" s="428"/>
      <c r="D467" s="429"/>
      <c r="E467" s="429"/>
      <c r="F467" s="429"/>
      <c r="G467" s="429"/>
      <c r="H467" s="631"/>
      <c r="I467" s="632"/>
      <c r="J467" s="632"/>
      <c r="K467" s="430"/>
      <c r="L467" s="429"/>
      <c r="M467" s="430"/>
      <c r="N467" s="363" t="s">
        <v>116</v>
      </c>
      <c r="O467" s="364" t="s">
        <v>115</v>
      </c>
      <c r="P467" s="458">
        <v>36000</v>
      </c>
      <c r="Q467" s="189"/>
    </row>
    <row r="468" spans="1:17" ht="22.5" customHeight="1" x14ac:dyDescent="0.15">
      <c r="A468" s="414"/>
      <c r="B468" s="423"/>
      <c r="C468" s="428"/>
      <c r="D468" s="429"/>
      <c r="E468" s="429"/>
      <c r="F468" s="429"/>
      <c r="G468" s="429"/>
      <c r="H468" s="631"/>
      <c r="I468" s="632"/>
      <c r="J468" s="632"/>
      <c r="K468" s="430"/>
      <c r="L468" s="429"/>
      <c r="M468" s="430"/>
      <c r="N468" s="363" t="s">
        <v>1384</v>
      </c>
      <c r="O468" s="364" t="s">
        <v>114</v>
      </c>
      <c r="P468" s="458">
        <v>150000</v>
      </c>
      <c r="Q468" s="214">
        <v>2667000</v>
      </c>
    </row>
    <row r="469" spans="1:17" ht="22.5" customHeight="1" x14ac:dyDescent="0.15">
      <c r="A469" s="414"/>
      <c r="B469" s="423"/>
      <c r="C469" s="428"/>
      <c r="D469" s="429"/>
      <c r="E469" s="429"/>
      <c r="F469" s="429"/>
      <c r="G469" s="429"/>
      <c r="H469" s="631"/>
      <c r="I469" s="632"/>
      <c r="J469" s="632"/>
      <c r="K469" s="430"/>
      <c r="L469" s="429"/>
      <c r="M469" s="430"/>
      <c r="N469" s="363" t="s">
        <v>117</v>
      </c>
      <c r="O469" s="465" t="s">
        <v>1385</v>
      </c>
      <c r="P469" s="471">
        <v>2000000</v>
      </c>
      <c r="Q469" s="217">
        <v>1007000</v>
      </c>
    </row>
    <row r="470" spans="1:17" ht="22.5" customHeight="1" x14ac:dyDescent="0.15">
      <c r="A470" s="414"/>
      <c r="B470" s="423"/>
      <c r="C470" s="428"/>
      <c r="D470" s="429"/>
      <c r="E470" s="429"/>
      <c r="F470" s="429"/>
      <c r="G470" s="429"/>
      <c r="H470" s="631"/>
      <c r="I470" s="632"/>
      <c r="J470" s="632"/>
      <c r="K470" s="430"/>
      <c r="L470" s="429"/>
      <c r="M470" s="430"/>
      <c r="N470" s="363" t="s">
        <v>123</v>
      </c>
      <c r="O470" s="364" t="s">
        <v>1386</v>
      </c>
      <c r="P470" s="458">
        <v>5000000</v>
      </c>
      <c r="Q470" s="214">
        <v>600000</v>
      </c>
    </row>
    <row r="471" spans="1:17" ht="22.5" customHeight="1" x14ac:dyDescent="0.15">
      <c r="A471" s="414"/>
      <c r="B471" s="423"/>
      <c r="C471" s="428"/>
      <c r="D471" s="429"/>
      <c r="E471" s="429"/>
      <c r="F471" s="429"/>
      <c r="G471" s="429"/>
      <c r="H471" s="631"/>
      <c r="I471" s="632"/>
      <c r="J471" s="632"/>
      <c r="K471" s="430"/>
      <c r="L471" s="429"/>
      <c r="M471" s="430"/>
      <c r="N471" s="363" t="s">
        <v>120</v>
      </c>
      <c r="O471" s="364" t="s">
        <v>92</v>
      </c>
      <c r="P471" s="458">
        <v>300000</v>
      </c>
      <c r="Q471" s="313">
        <v>160000</v>
      </c>
    </row>
    <row r="472" spans="1:17" ht="22.5" customHeight="1" x14ac:dyDescent="0.15">
      <c r="A472" s="414"/>
      <c r="B472" s="423"/>
      <c r="C472" s="428"/>
      <c r="D472" s="429"/>
      <c r="E472" s="429"/>
      <c r="F472" s="429"/>
      <c r="G472" s="429"/>
      <c r="H472" s="631"/>
      <c r="I472" s="632"/>
      <c r="J472" s="632"/>
      <c r="K472" s="430"/>
      <c r="L472" s="429"/>
      <c r="M472" s="430"/>
      <c r="N472" s="363" t="s">
        <v>127</v>
      </c>
      <c r="O472" s="364" t="s">
        <v>92</v>
      </c>
      <c r="P472" s="458">
        <v>300000</v>
      </c>
      <c r="Q472" s="216">
        <v>1680000</v>
      </c>
    </row>
    <row r="473" spans="1:17" ht="22.5" customHeight="1" x14ac:dyDescent="0.15">
      <c r="A473" s="414"/>
      <c r="B473" s="423"/>
      <c r="C473" s="428"/>
      <c r="D473" s="429"/>
      <c r="E473" s="429"/>
      <c r="F473" s="429"/>
      <c r="G473" s="429"/>
      <c r="H473" s="631"/>
      <c r="I473" s="632"/>
      <c r="J473" s="632"/>
      <c r="K473" s="430"/>
      <c r="L473" s="429"/>
      <c r="M473" s="430"/>
      <c r="N473" s="363" t="s">
        <v>1387</v>
      </c>
      <c r="O473" s="473" t="s">
        <v>1135</v>
      </c>
      <c r="P473" s="470">
        <v>600000</v>
      </c>
      <c r="Q473" s="219">
        <v>400000</v>
      </c>
    </row>
    <row r="474" spans="1:17" ht="22.5" customHeight="1" x14ac:dyDescent="0.15">
      <c r="A474" s="414"/>
      <c r="B474" s="423"/>
      <c r="C474" s="428"/>
      <c r="D474" s="429"/>
      <c r="E474" s="429"/>
      <c r="F474" s="429"/>
      <c r="G474" s="429"/>
      <c r="H474" s="631"/>
      <c r="I474" s="632"/>
      <c r="J474" s="632"/>
      <c r="K474" s="430"/>
      <c r="L474" s="429"/>
      <c r="M474" s="430"/>
      <c r="N474" s="363" t="s">
        <v>1388</v>
      </c>
      <c r="O474" s="364" t="s">
        <v>58</v>
      </c>
      <c r="P474" s="458">
        <v>200000</v>
      </c>
      <c r="Q474" s="189"/>
    </row>
    <row r="475" spans="1:17" ht="22.5" customHeight="1" x14ac:dyDescent="0.15">
      <c r="A475" s="414"/>
      <c r="B475" s="423"/>
      <c r="C475" s="428"/>
      <c r="D475" s="429"/>
      <c r="E475" s="429"/>
      <c r="F475" s="429"/>
      <c r="G475" s="429"/>
      <c r="H475" s="631"/>
      <c r="I475" s="632"/>
      <c r="J475" s="632"/>
      <c r="K475" s="430"/>
      <c r="L475" s="429"/>
      <c r="M475" s="430"/>
      <c r="N475" s="363" t="s">
        <v>1389</v>
      </c>
      <c r="O475" s="364" t="s">
        <v>125</v>
      </c>
      <c r="P475" s="458">
        <v>400000</v>
      </c>
      <c r="Q475" s="214">
        <v>7400000</v>
      </c>
    </row>
    <row r="476" spans="1:17" ht="22.5" customHeight="1" x14ac:dyDescent="0.15">
      <c r="A476" s="414"/>
      <c r="B476" s="423"/>
      <c r="C476" s="428"/>
      <c r="D476" s="429"/>
      <c r="E476" s="429"/>
      <c r="F476" s="429"/>
      <c r="G476" s="429"/>
      <c r="H476" s="631"/>
      <c r="I476" s="632"/>
      <c r="J476" s="632"/>
      <c r="K476" s="430"/>
      <c r="L476" s="429"/>
      <c r="M476" s="430"/>
      <c r="N476" s="363" t="s">
        <v>1390</v>
      </c>
      <c r="O476" s="364" t="s">
        <v>125</v>
      </c>
      <c r="P476" s="458">
        <v>400000</v>
      </c>
      <c r="Q476" s="218">
        <v>500000</v>
      </c>
    </row>
    <row r="477" spans="1:17" ht="22.5" customHeight="1" x14ac:dyDescent="0.15">
      <c r="A477" s="414"/>
      <c r="B477" s="423"/>
      <c r="C477" s="428"/>
      <c r="D477" s="429"/>
      <c r="E477" s="429"/>
      <c r="F477" s="429"/>
      <c r="G477" s="429"/>
      <c r="H477" s="631"/>
      <c r="I477" s="632"/>
      <c r="J477" s="632"/>
      <c r="K477" s="430"/>
      <c r="L477" s="429"/>
      <c r="M477" s="430"/>
      <c r="N477" s="363" t="s">
        <v>1391</v>
      </c>
      <c r="O477" s="364" t="s">
        <v>129</v>
      </c>
      <c r="P477" s="458">
        <v>500000</v>
      </c>
      <c r="Q477" s="214">
        <v>500000</v>
      </c>
    </row>
    <row r="478" spans="1:17" ht="22.5" customHeight="1" x14ac:dyDescent="0.15">
      <c r="A478" s="414"/>
      <c r="B478" s="423"/>
      <c r="C478" s="428"/>
      <c r="D478" s="429"/>
      <c r="E478" s="429"/>
      <c r="F478" s="429"/>
      <c r="G478" s="429"/>
      <c r="H478" s="631"/>
      <c r="I478" s="632"/>
      <c r="J478" s="632"/>
      <c r="K478" s="430"/>
      <c r="L478" s="429"/>
      <c r="M478" s="430"/>
      <c r="N478" s="363" t="s">
        <v>1392</v>
      </c>
      <c r="O478" s="364" t="s">
        <v>92</v>
      </c>
      <c r="P478" s="458">
        <v>300000</v>
      </c>
      <c r="Q478" s="214">
        <v>40300000</v>
      </c>
    </row>
    <row r="479" spans="1:17" ht="22.5" customHeight="1" x14ac:dyDescent="0.15">
      <c r="A479" s="414"/>
      <c r="B479" s="423"/>
      <c r="C479" s="428"/>
      <c r="D479" s="429"/>
      <c r="E479" s="429"/>
      <c r="F479" s="429"/>
      <c r="G479" s="429"/>
      <c r="H479" s="631"/>
      <c r="I479" s="632"/>
      <c r="J479" s="632"/>
      <c r="K479" s="430"/>
      <c r="L479" s="429"/>
      <c r="M479" s="430"/>
      <c r="N479" s="363" t="s">
        <v>1393</v>
      </c>
      <c r="O479" s="364" t="s">
        <v>92</v>
      </c>
      <c r="P479" s="458">
        <v>300000</v>
      </c>
      <c r="Q479" s="216">
        <v>900000</v>
      </c>
    </row>
    <row r="480" spans="1:17" ht="22.5" customHeight="1" x14ac:dyDescent="0.15">
      <c r="A480" s="414"/>
      <c r="B480" s="423"/>
      <c r="C480" s="424" t="s">
        <v>1394</v>
      </c>
      <c r="D480" s="417">
        <v>5080</v>
      </c>
      <c r="E480" s="417">
        <v>1440</v>
      </c>
      <c r="F480" s="417">
        <v>0</v>
      </c>
      <c r="G480" s="417">
        <v>6520</v>
      </c>
      <c r="H480" s="622">
        <v>900</v>
      </c>
      <c r="I480" s="624">
        <v>1800</v>
      </c>
      <c r="J480" s="624">
        <v>2700</v>
      </c>
      <c r="K480" s="419">
        <f>G480-J480</f>
        <v>3820</v>
      </c>
      <c r="L480" s="417">
        <v>987</v>
      </c>
      <c r="M480" s="417">
        <v>5533</v>
      </c>
      <c r="N480" s="431"/>
      <c r="O480" s="432"/>
      <c r="P480" s="457"/>
      <c r="Q480" s="189"/>
    </row>
    <row r="481" spans="1:17" ht="22.5" customHeight="1" x14ac:dyDescent="0.15">
      <c r="A481" s="414"/>
      <c r="B481" s="423"/>
      <c r="C481" s="425"/>
      <c r="D481" s="426"/>
      <c r="E481" s="426"/>
      <c r="F481" s="426"/>
      <c r="G481" s="426"/>
      <c r="H481" s="628"/>
      <c r="I481" s="629"/>
      <c r="J481" s="629"/>
      <c r="K481" s="427"/>
      <c r="L481" s="426"/>
      <c r="M481" s="427"/>
      <c r="N481" s="363" t="s">
        <v>112</v>
      </c>
      <c r="O481" s="364"/>
      <c r="P481" s="438">
        <v>30000</v>
      </c>
      <c r="Q481" s="189"/>
    </row>
    <row r="482" spans="1:17" ht="22.5" customHeight="1" x14ac:dyDescent="0.15">
      <c r="A482" s="414"/>
      <c r="B482" s="423"/>
      <c r="C482" s="428"/>
      <c r="D482" s="429"/>
      <c r="E482" s="429"/>
      <c r="F482" s="429"/>
      <c r="G482" s="429"/>
      <c r="H482" s="631"/>
      <c r="I482" s="632"/>
      <c r="J482" s="632"/>
      <c r="K482" s="430"/>
      <c r="L482" s="429"/>
      <c r="M482" s="430"/>
      <c r="N482" s="363" t="s">
        <v>340</v>
      </c>
      <c r="O482" s="364" t="s">
        <v>1395</v>
      </c>
      <c r="P482" s="458">
        <v>30000</v>
      </c>
      <c r="Q482" s="189"/>
    </row>
    <row r="483" spans="1:17" ht="22.5" customHeight="1" x14ac:dyDescent="0.15">
      <c r="A483" s="414"/>
      <c r="B483" s="423"/>
      <c r="C483" s="428"/>
      <c r="D483" s="429"/>
      <c r="E483" s="429"/>
      <c r="F483" s="429"/>
      <c r="G483" s="429"/>
      <c r="H483" s="631"/>
      <c r="I483" s="632"/>
      <c r="J483" s="632"/>
      <c r="K483" s="430"/>
      <c r="L483" s="429"/>
      <c r="M483" s="430"/>
      <c r="N483" s="363" t="s">
        <v>111</v>
      </c>
      <c r="O483" s="364"/>
      <c r="P483" s="438">
        <v>6490000</v>
      </c>
      <c r="Q483" s="214">
        <v>68657900</v>
      </c>
    </row>
    <row r="484" spans="1:17" ht="33" customHeight="1" x14ac:dyDescent="0.15">
      <c r="A484" s="414"/>
      <c r="B484" s="423"/>
      <c r="C484" s="428"/>
      <c r="D484" s="429"/>
      <c r="E484" s="429"/>
      <c r="F484" s="429"/>
      <c r="G484" s="429"/>
      <c r="H484" s="631"/>
      <c r="I484" s="632"/>
      <c r="J484" s="632"/>
      <c r="K484" s="430"/>
      <c r="L484" s="429"/>
      <c r="M484" s="430"/>
      <c r="N484" s="363" t="s">
        <v>110</v>
      </c>
      <c r="O484" s="364" t="s">
        <v>11</v>
      </c>
      <c r="P484" s="458">
        <v>1000000</v>
      </c>
      <c r="Q484" s="216">
        <v>68657900</v>
      </c>
    </row>
    <row r="485" spans="1:17" ht="22.5" customHeight="1" x14ac:dyDescent="0.15">
      <c r="A485" s="414"/>
      <c r="B485" s="423"/>
      <c r="C485" s="428"/>
      <c r="D485" s="429"/>
      <c r="E485" s="429"/>
      <c r="F485" s="429"/>
      <c r="G485" s="429"/>
      <c r="H485" s="631"/>
      <c r="I485" s="632"/>
      <c r="J485" s="632"/>
      <c r="K485" s="430"/>
      <c r="L485" s="429"/>
      <c r="M485" s="430"/>
      <c r="N485" s="363" t="s">
        <v>1396</v>
      </c>
      <c r="O485" s="364" t="s">
        <v>1397</v>
      </c>
      <c r="P485" s="458">
        <v>1440000</v>
      </c>
      <c r="Q485" s="214">
        <v>10000000</v>
      </c>
    </row>
    <row r="486" spans="1:17" ht="22.5" customHeight="1" x14ac:dyDescent="0.15">
      <c r="A486" s="414"/>
      <c r="B486" s="423"/>
      <c r="C486" s="428"/>
      <c r="D486" s="429"/>
      <c r="E486" s="429"/>
      <c r="F486" s="429"/>
      <c r="G486" s="429"/>
      <c r="H486" s="631"/>
      <c r="I486" s="632"/>
      <c r="J486" s="632"/>
      <c r="K486" s="430"/>
      <c r="L486" s="429"/>
      <c r="M486" s="430"/>
      <c r="N486" s="363" t="s">
        <v>1398</v>
      </c>
      <c r="O486" s="364" t="s">
        <v>1399</v>
      </c>
      <c r="P486" s="458">
        <v>700000</v>
      </c>
      <c r="Q486" s="217">
        <v>10000000</v>
      </c>
    </row>
    <row r="487" spans="1:17" ht="22.5" customHeight="1" x14ac:dyDescent="0.15">
      <c r="A487" s="414"/>
      <c r="B487" s="423"/>
      <c r="C487" s="428"/>
      <c r="D487" s="429"/>
      <c r="E487" s="429"/>
      <c r="F487" s="429"/>
      <c r="G487" s="429"/>
      <c r="H487" s="631"/>
      <c r="I487" s="632"/>
      <c r="J487" s="632"/>
      <c r="K487" s="430"/>
      <c r="L487" s="429"/>
      <c r="M487" s="430"/>
      <c r="N487" s="363" t="s">
        <v>1400</v>
      </c>
      <c r="O487" s="364" t="s">
        <v>865</v>
      </c>
      <c r="P487" s="458">
        <v>50000</v>
      </c>
      <c r="Q487" s="189"/>
    </row>
    <row r="488" spans="1:17" ht="22.5" customHeight="1" x14ac:dyDescent="0.15">
      <c r="A488" s="414"/>
      <c r="B488" s="423"/>
      <c r="C488" s="428"/>
      <c r="D488" s="429"/>
      <c r="E488" s="429"/>
      <c r="F488" s="429"/>
      <c r="G488" s="429"/>
      <c r="H488" s="631"/>
      <c r="I488" s="632"/>
      <c r="J488" s="632"/>
      <c r="K488" s="430"/>
      <c r="L488" s="429"/>
      <c r="M488" s="430"/>
      <c r="N488" s="363" t="s">
        <v>1401</v>
      </c>
      <c r="O488" s="364" t="s">
        <v>1402</v>
      </c>
      <c r="P488" s="458">
        <v>3300000</v>
      </c>
      <c r="Q488" s="214">
        <v>10100000</v>
      </c>
    </row>
    <row r="489" spans="1:17" ht="22.5" customHeight="1" x14ac:dyDescent="0.15">
      <c r="A489" s="414"/>
      <c r="B489" s="415" t="s">
        <v>1403</v>
      </c>
      <c r="C489" s="435"/>
      <c r="D489" s="417">
        <f>D490+D531+D539+D542+D573+D603+D607+D637+D646</f>
        <v>2835</v>
      </c>
      <c r="E489" s="417">
        <f>E490+E531+E539+E542+E573+E603+E607+E637+E646</f>
        <v>1021092</v>
      </c>
      <c r="F489" s="417">
        <f>F490+F531+F539+F542+F573+F603+F607+F637+F646</f>
        <v>0</v>
      </c>
      <c r="G489" s="417">
        <f>G490+G531+G539+G542+G573+G603+G607+G637+G646</f>
        <v>1023927</v>
      </c>
      <c r="H489" s="622">
        <v>4000</v>
      </c>
      <c r="I489" s="622">
        <v>455374</v>
      </c>
      <c r="J489" s="624">
        <v>459374</v>
      </c>
      <c r="K489" s="419">
        <f>G489-J489</f>
        <v>564553</v>
      </c>
      <c r="L489" s="417">
        <v>897700</v>
      </c>
      <c r="M489" s="417">
        <v>126227.19999999995</v>
      </c>
      <c r="N489" s="431"/>
      <c r="O489" s="432"/>
      <c r="P489" s="457"/>
      <c r="Q489" s="218">
        <v>2000000</v>
      </c>
    </row>
    <row r="490" spans="1:17" ht="22.5" customHeight="1" x14ac:dyDescent="0.15">
      <c r="A490" s="414"/>
      <c r="B490" s="479"/>
      <c r="C490" s="424" t="s">
        <v>1404</v>
      </c>
      <c r="D490" s="417">
        <v>0</v>
      </c>
      <c r="E490" s="417">
        <v>43252</v>
      </c>
      <c r="F490" s="417">
        <v>0</v>
      </c>
      <c r="G490" s="417">
        <v>43252</v>
      </c>
      <c r="H490" s="622">
        <v>0</v>
      </c>
      <c r="I490" s="622">
        <v>44558.400000000001</v>
      </c>
      <c r="J490" s="624">
        <v>44558.400000000001</v>
      </c>
      <c r="K490" s="419">
        <f>G490-J490</f>
        <v>-1306.4000000000015</v>
      </c>
      <c r="L490" s="417">
        <v>35482</v>
      </c>
      <c r="M490" s="417">
        <v>7769.5999999999985</v>
      </c>
      <c r="N490" s="381" t="s">
        <v>518</v>
      </c>
      <c r="O490" s="378" t="s">
        <v>518</v>
      </c>
      <c r="P490" s="459"/>
      <c r="Q490" s="218">
        <v>2800000</v>
      </c>
    </row>
    <row r="491" spans="1:17" ht="22.5" customHeight="1" x14ac:dyDescent="0.15">
      <c r="A491" s="414"/>
      <c r="B491" s="423"/>
      <c r="C491" s="428"/>
      <c r="D491" s="429"/>
      <c r="E491" s="429"/>
      <c r="F491" s="429"/>
      <c r="G491" s="429"/>
      <c r="H491" s="631"/>
      <c r="I491" s="632"/>
      <c r="J491" s="632"/>
      <c r="K491" s="430"/>
      <c r="L491" s="429"/>
      <c r="M491" s="430"/>
      <c r="N491" s="363" t="s">
        <v>109</v>
      </c>
      <c r="O491" s="364"/>
      <c r="P491" s="438">
        <v>5961600</v>
      </c>
      <c r="Q491" s="218">
        <v>1000000</v>
      </c>
    </row>
    <row r="492" spans="1:17" ht="22.5" customHeight="1" x14ac:dyDescent="0.15">
      <c r="A492" s="414"/>
      <c r="B492" s="423"/>
      <c r="C492" s="428"/>
      <c r="D492" s="429"/>
      <c r="E492" s="429"/>
      <c r="F492" s="429"/>
      <c r="G492" s="429"/>
      <c r="H492" s="631"/>
      <c r="I492" s="632"/>
      <c r="J492" s="632"/>
      <c r="K492" s="430"/>
      <c r="L492" s="429"/>
      <c r="M492" s="430"/>
      <c r="N492" s="363" t="s">
        <v>106</v>
      </c>
      <c r="O492" s="364" t="s">
        <v>1405</v>
      </c>
      <c r="P492" s="458">
        <v>235200</v>
      </c>
      <c r="Q492" s="218">
        <v>4000000</v>
      </c>
    </row>
    <row r="493" spans="1:17" ht="22.5" customHeight="1" x14ac:dyDescent="0.15">
      <c r="A493" s="414"/>
      <c r="B493" s="423"/>
      <c r="C493" s="428"/>
      <c r="D493" s="429"/>
      <c r="E493" s="429"/>
      <c r="F493" s="429"/>
      <c r="G493" s="429"/>
      <c r="H493" s="631"/>
      <c r="I493" s="632"/>
      <c r="J493" s="632"/>
      <c r="K493" s="430"/>
      <c r="L493" s="429"/>
      <c r="M493" s="430"/>
      <c r="N493" s="363" t="s">
        <v>1406</v>
      </c>
      <c r="O493" s="364" t="s">
        <v>1407</v>
      </c>
      <c r="P493" s="458">
        <v>57600</v>
      </c>
      <c r="Q493" s="214">
        <v>17000000</v>
      </c>
    </row>
    <row r="494" spans="1:17" ht="22.5" customHeight="1" x14ac:dyDescent="0.15">
      <c r="A494" s="414"/>
      <c r="B494" s="423"/>
      <c r="C494" s="428"/>
      <c r="D494" s="429"/>
      <c r="E494" s="429"/>
      <c r="F494" s="429"/>
      <c r="G494" s="429"/>
      <c r="H494" s="631"/>
      <c r="I494" s="632"/>
      <c r="J494" s="632"/>
      <c r="K494" s="430"/>
      <c r="L494" s="429"/>
      <c r="M494" s="430"/>
      <c r="N494" s="363" t="s">
        <v>1408</v>
      </c>
      <c r="O494" s="364" t="s">
        <v>1407</v>
      </c>
      <c r="P494" s="458">
        <v>57600</v>
      </c>
      <c r="Q494" s="216">
        <v>5000000</v>
      </c>
    </row>
    <row r="495" spans="1:17" ht="22.5" customHeight="1" x14ac:dyDescent="0.15">
      <c r="A495" s="414"/>
      <c r="B495" s="423"/>
      <c r="C495" s="428"/>
      <c r="D495" s="429"/>
      <c r="E495" s="429"/>
      <c r="F495" s="429"/>
      <c r="G495" s="429"/>
      <c r="H495" s="631"/>
      <c r="I495" s="632"/>
      <c r="J495" s="632"/>
      <c r="K495" s="430"/>
      <c r="L495" s="429"/>
      <c r="M495" s="430"/>
      <c r="N495" s="363" t="s">
        <v>1409</v>
      </c>
      <c r="O495" s="364" t="s">
        <v>1407</v>
      </c>
      <c r="P495" s="458">
        <v>57600</v>
      </c>
      <c r="Q495" s="214">
        <v>5000000</v>
      </c>
    </row>
    <row r="496" spans="1:17" ht="22.5" customHeight="1" x14ac:dyDescent="0.15">
      <c r="A496" s="414"/>
      <c r="B496" s="423"/>
      <c r="C496" s="428"/>
      <c r="D496" s="429"/>
      <c r="E496" s="429"/>
      <c r="F496" s="429"/>
      <c r="G496" s="429"/>
      <c r="H496" s="631"/>
      <c r="I496" s="632"/>
      <c r="J496" s="632"/>
      <c r="K496" s="430"/>
      <c r="L496" s="429"/>
      <c r="M496" s="430"/>
      <c r="N496" s="363" t="s">
        <v>1410</v>
      </c>
      <c r="O496" s="364" t="s">
        <v>644</v>
      </c>
      <c r="P496" s="450">
        <v>115200</v>
      </c>
      <c r="Q496" s="216">
        <v>5000000</v>
      </c>
    </row>
    <row r="497" spans="1:17" ht="22.5" customHeight="1" x14ac:dyDescent="0.15">
      <c r="A497" s="414"/>
      <c r="B497" s="423"/>
      <c r="C497" s="428"/>
      <c r="D497" s="429"/>
      <c r="E497" s="429"/>
      <c r="F497" s="429"/>
      <c r="G497" s="429"/>
      <c r="H497" s="631"/>
      <c r="I497" s="632"/>
      <c r="J497" s="632"/>
      <c r="K497" s="430"/>
      <c r="L497" s="429"/>
      <c r="M497" s="430"/>
      <c r="N497" s="363" t="s">
        <v>1411</v>
      </c>
      <c r="O497" s="364" t="s">
        <v>1407</v>
      </c>
      <c r="P497" s="458">
        <v>57600</v>
      </c>
      <c r="Q497" s="214">
        <v>5000000</v>
      </c>
    </row>
    <row r="498" spans="1:17" ht="22.5" customHeight="1" x14ac:dyDescent="0.15">
      <c r="A498" s="414"/>
      <c r="B498" s="423"/>
      <c r="C498" s="428"/>
      <c r="D498" s="429"/>
      <c r="E498" s="429"/>
      <c r="F498" s="429"/>
      <c r="G498" s="429"/>
      <c r="H498" s="631"/>
      <c r="I498" s="632"/>
      <c r="J498" s="632"/>
      <c r="K498" s="430"/>
      <c r="L498" s="429"/>
      <c r="M498" s="430"/>
      <c r="N498" s="363" t="s">
        <v>1412</v>
      </c>
      <c r="O498" s="364" t="s">
        <v>1413</v>
      </c>
      <c r="P498" s="450">
        <v>172800</v>
      </c>
      <c r="Q498" s="216">
        <v>5000000</v>
      </c>
    </row>
    <row r="499" spans="1:17" ht="22.5" customHeight="1" x14ac:dyDescent="0.15">
      <c r="A499" s="414"/>
      <c r="B499" s="423"/>
      <c r="C499" s="428"/>
      <c r="D499" s="429"/>
      <c r="E499" s="429"/>
      <c r="F499" s="429"/>
      <c r="G499" s="429"/>
      <c r="H499" s="631"/>
      <c r="I499" s="632"/>
      <c r="J499" s="632"/>
      <c r="K499" s="430"/>
      <c r="L499" s="429"/>
      <c r="M499" s="430"/>
      <c r="N499" s="363" t="s">
        <v>105</v>
      </c>
      <c r="O499" s="364" t="s">
        <v>1414</v>
      </c>
      <c r="P499" s="458">
        <v>403200</v>
      </c>
      <c r="Q499" s="189"/>
    </row>
    <row r="500" spans="1:17" ht="22.5" customHeight="1" x14ac:dyDescent="0.15">
      <c r="A500" s="414"/>
      <c r="B500" s="423"/>
      <c r="C500" s="428"/>
      <c r="D500" s="429"/>
      <c r="E500" s="429"/>
      <c r="F500" s="429"/>
      <c r="G500" s="429"/>
      <c r="H500" s="631"/>
      <c r="I500" s="632"/>
      <c r="J500" s="632"/>
      <c r="K500" s="430"/>
      <c r="L500" s="429"/>
      <c r="M500" s="430"/>
      <c r="N500" s="363" t="s">
        <v>1415</v>
      </c>
      <c r="O500" s="364" t="s">
        <v>1414</v>
      </c>
      <c r="P500" s="458">
        <v>403200</v>
      </c>
      <c r="Q500" s="189"/>
    </row>
    <row r="501" spans="1:17" ht="22.5" customHeight="1" x14ac:dyDescent="0.15">
      <c r="A501" s="414"/>
      <c r="B501" s="423"/>
      <c r="C501" s="428"/>
      <c r="D501" s="429"/>
      <c r="E501" s="429"/>
      <c r="F501" s="429"/>
      <c r="G501" s="429"/>
      <c r="H501" s="631"/>
      <c r="I501" s="632"/>
      <c r="J501" s="632"/>
      <c r="K501" s="430"/>
      <c r="L501" s="429"/>
      <c r="M501" s="430"/>
      <c r="N501" s="363" t="s">
        <v>1416</v>
      </c>
      <c r="O501" s="364" t="s">
        <v>1413</v>
      </c>
      <c r="P501" s="458">
        <v>172800</v>
      </c>
      <c r="Q501" s="214">
        <v>578600000</v>
      </c>
    </row>
    <row r="502" spans="1:17" ht="22.5" customHeight="1" x14ac:dyDescent="0.15">
      <c r="A502" s="414"/>
      <c r="B502" s="423"/>
      <c r="C502" s="428"/>
      <c r="D502" s="429"/>
      <c r="E502" s="429"/>
      <c r="F502" s="429"/>
      <c r="G502" s="429"/>
      <c r="H502" s="631"/>
      <c r="I502" s="632"/>
      <c r="J502" s="632"/>
      <c r="K502" s="430"/>
      <c r="L502" s="429"/>
      <c r="M502" s="430"/>
      <c r="N502" s="363" t="s">
        <v>108</v>
      </c>
      <c r="O502" s="364" t="s">
        <v>1417</v>
      </c>
      <c r="P502" s="458">
        <v>603200</v>
      </c>
      <c r="Q502" s="216">
        <v>14200000</v>
      </c>
    </row>
    <row r="503" spans="1:17" ht="22.5" customHeight="1" x14ac:dyDescent="0.15">
      <c r="A503" s="414"/>
      <c r="B503" s="423"/>
      <c r="C503" s="428"/>
      <c r="D503" s="429"/>
      <c r="E503" s="429"/>
      <c r="F503" s="429"/>
      <c r="G503" s="429"/>
      <c r="H503" s="631"/>
      <c r="I503" s="632"/>
      <c r="J503" s="632"/>
      <c r="K503" s="430"/>
      <c r="L503" s="429"/>
      <c r="M503" s="430"/>
      <c r="N503" s="363" t="s">
        <v>1418</v>
      </c>
      <c r="O503" s="364" t="s">
        <v>1413</v>
      </c>
      <c r="P503" s="458">
        <v>172800</v>
      </c>
      <c r="Q503" s="216">
        <v>5000000</v>
      </c>
    </row>
    <row r="504" spans="1:17" ht="22.5" customHeight="1" x14ac:dyDescent="0.15">
      <c r="A504" s="414"/>
      <c r="B504" s="423"/>
      <c r="C504" s="428"/>
      <c r="D504" s="429"/>
      <c r="E504" s="429"/>
      <c r="F504" s="429"/>
      <c r="G504" s="429"/>
      <c r="H504" s="631"/>
      <c r="I504" s="632"/>
      <c r="J504" s="632"/>
      <c r="K504" s="430"/>
      <c r="L504" s="429"/>
      <c r="M504" s="430"/>
      <c r="N504" s="363" t="s">
        <v>107</v>
      </c>
      <c r="O504" s="364" t="s">
        <v>1419</v>
      </c>
      <c r="P504" s="458">
        <v>230400</v>
      </c>
      <c r="Q504" s="216">
        <v>59400000</v>
      </c>
    </row>
    <row r="505" spans="1:17" ht="22.5" customHeight="1" x14ac:dyDescent="0.15">
      <c r="A505" s="414"/>
      <c r="B505" s="423"/>
      <c r="C505" s="428"/>
      <c r="D505" s="429"/>
      <c r="E505" s="429"/>
      <c r="F505" s="429"/>
      <c r="G505" s="429"/>
      <c r="H505" s="631"/>
      <c r="I505" s="632"/>
      <c r="J505" s="632"/>
      <c r="K505" s="430"/>
      <c r="L505" s="429"/>
      <c r="M505" s="430"/>
      <c r="N505" s="363" t="s">
        <v>341</v>
      </c>
      <c r="O505" s="364" t="s">
        <v>1419</v>
      </c>
      <c r="P505" s="458">
        <v>230400</v>
      </c>
      <c r="Q505" s="315">
        <v>500000000</v>
      </c>
    </row>
    <row r="506" spans="1:17" ht="22.5" customHeight="1" x14ac:dyDescent="0.15">
      <c r="A506" s="414"/>
      <c r="B506" s="423"/>
      <c r="C506" s="428"/>
      <c r="D506" s="429"/>
      <c r="E506" s="429"/>
      <c r="F506" s="429"/>
      <c r="G506" s="429"/>
      <c r="H506" s="631"/>
      <c r="I506" s="632"/>
      <c r="J506" s="632"/>
      <c r="K506" s="430"/>
      <c r="L506" s="429"/>
      <c r="M506" s="430"/>
      <c r="N506" s="363" t="s">
        <v>380</v>
      </c>
      <c r="O506" s="364" t="s">
        <v>644</v>
      </c>
      <c r="P506" s="458">
        <v>115200</v>
      </c>
      <c r="Q506" s="315"/>
    </row>
    <row r="507" spans="1:17" ht="22.5" customHeight="1" x14ac:dyDescent="0.15">
      <c r="A507" s="414"/>
      <c r="B507" s="423"/>
      <c r="C507" s="428"/>
      <c r="D507" s="429"/>
      <c r="E507" s="429"/>
      <c r="F507" s="429"/>
      <c r="G507" s="429"/>
      <c r="H507" s="631"/>
      <c r="I507" s="632"/>
      <c r="J507" s="632"/>
      <c r="K507" s="430"/>
      <c r="L507" s="429"/>
      <c r="M507" s="430"/>
      <c r="N507" s="363" t="s">
        <v>1420</v>
      </c>
      <c r="O507" s="364" t="s">
        <v>1407</v>
      </c>
      <c r="P507" s="458">
        <v>57600</v>
      </c>
      <c r="Q507" s="214">
        <v>0</v>
      </c>
    </row>
    <row r="508" spans="1:17" ht="22.5" customHeight="1" x14ac:dyDescent="0.15">
      <c r="A508" s="414"/>
      <c r="B508" s="423"/>
      <c r="C508" s="428"/>
      <c r="D508" s="429"/>
      <c r="E508" s="429"/>
      <c r="F508" s="429"/>
      <c r="G508" s="429"/>
      <c r="H508" s="631"/>
      <c r="I508" s="632"/>
      <c r="J508" s="632"/>
      <c r="K508" s="430"/>
      <c r="L508" s="429"/>
      <c r="M508" s="430"/>
      <c r="N508" s="363" t="s">
        <v>1421</v>
      </c>
      <c r="O508" s="364" t="s">
        <v>1422</v>
      </c>
      <c r="P508" s="458">
        <v>288000</v>
      </c>
      <c r="Q508" s="214">
        <v>60000000</v>
      </c>
    </row>
    <row r="509" spans="1:17" ht="22.5" customHeight="1" x14ac:dyDescent="0.15">
      <c r="A509" s="414"/>
      <c r="B509" s="423"/>
      <c r="C509" s="428"/>
      <c r="D509" s="429"/>
      <c r="E509" s="429"/>
      <c r="F509" s="429"/>
      <c r="G509" s="429"/>
      <c r="H509" s="631"/>
      <c r="I509" s="632"/>
      <c r="J509" s="632"/>
      <c r="K509" s="430"/>
      <c r="L509" s="429"/>
      <c r="M509" s="430"/>
      <c r="N509" s="363" t="s">
        <v>1423</v>
      </c>
      <c r="O509" s="364" t="s">
        <v>1424</v>
      </c>
      <c r="P509" s="458">
        <v>691200</v>
      </c>
      <c r="Q509" s="315">
        <v>60000000</v>
      </c>
    </row>
    <row r="510" spans="1:17" ht="22.5" customHeight="1" x14ac:dyDescent="0.15">
      <c r="A510" s="414"/>
      <c r="B510" s="423"/>
      <c r="C510" s="428"/>
      <c r="D510" s="429"/>
      <c r="E510" s="429"/>
      <c r="F510" s="429"/>
      <c r="G510" s="429"/>
      <c r="H510" s="631"/>
      <c r="I510" s="632"/>
      <c r="J510" s="632"/>
      <c r="K510" s="430"/>
      <c r="L510" s="429"/>
      <c r="M510" s="430"/>
      <c r="N510" s="363" t="s">
        <v>1425</v>
      </c>
      <c r="O510" s="364" t="s">
        <v>1424</v>
      </c>
      <c r="P510" s="458">
        <v>691200</v>
      </c>
      <c r="Q510" s="189"/>
    </row>
    <row r="511" spans="1:17" ht="22.5" customHeight="1" x14ac:dyDescent="0.15">
      <c r="A511" s="414"/>
      <c r="B511" s="423"/>
      <c r="C511" s="428"/>
      <c r="D511" s="429"/>
      <c r="E511" s="429"/>
      <c r="F511" s="429"/>
      <c r="G511" s="429"/>
      <c r="H511" s="631"/>
      <c r="I511" s="632"/>
      <c r="J511" s="632"/>
      <c r="K511" s="430"/>
      <c r="L511" s="429"/>
      <c r="M511" s="430"/>
      <c r="N511" s="363" t="s">
        <v>1426</v>
      </c>
      <c r="O511" s="364" t="s">
        <v>1427</v>
      </c>
      <c r="P511" s="458">
        <v>57600</v>
      </c>
      <c r="Q511" s="214">
        <v>6600000</v>
      </c>
    </row>
    <row r="512" spans="1:17" ht="22.5" customHeight="1" x14ac:dyDescent="0.15">
      <c r="A512" s="414"/>
      <c r="B512" s="423"/>
      <c r="C512" s="428"/>
      <c r="D512" s="429"/>
      <c r="E512" s="429"/>
      <c r="F512" s="429"/>
      <c r="G512" s="429"/>
      <c r="H512" s="631"/>
      <c r="I512" s="632"/>
      <c r="J512" s="632"/>
      <c r="K512" s="430"/>
      <c r="L512" s="429"/>
      <c r="M512" s="430"/>
      <c r="N512" s="363" t="s">
        <v>1428</v>
      </c>
      <c r="O512" s="364" t="s">
        <v>644</v>
      </c>
      <c r="P512" s="458">
        <v>115200</v>
      </c>
      <c r="Q512" s="214">
        <v>29400000</v>
      </c>
    </row>
    <row r="513" spans="1:17" ht="36" customHeight="1" x14ac:dyDescent="0.15">
      <c r="A513" s="414"/>
      <c r="B513" s="423"/>
      <c r="C513" s="428"/>
      <c r="D513" s="429"/>
      <c r="E513" s="429"/>
      <c r="F513" s="429"/>
      <c r="G513" s="429"/>
      <c r="H513" s="631"/>
      <c r="I513" s="632"/>
      <c r="J513" s="632"/>
      <c r="K513" s="430"/>
      <c r="L513" s="429"/>
      <c r="M513" s="430"/>
      <c r="N513" s="363" t="s">
        <v>1429</v>
      </c>
      <c r="O513" s="364" t="s">
        <v>1413</v>
      </c>
      <c r="P513" s="458">
        <v>172800</v>
      </c>
      <c r="Q513" s="217">
        <v>29400000</v>
      </c>
    </row>
    <row r="514" spans="1:17" ht="22.5" customHeight="1" x14ac:dyDescent="0.15">
      <c r="A514" s="414"/>
      <c r="B514" s="423"/>
      <c r="C514" s="428"/>
      <c r="D514" s="429"/>
      <c r="E514" s="429"/>
      <c r="F514" s="429"/>
      <c r="G514" s="429"/>
      <c r="H514" s="631"/>
      <c r="I514" s="632"/>
      <c r="J514" s="632"/>
      <c r="K514" s="430"/>
      <c r="L514" s="429"/>
      <c r="M514" s="430"/>
      <c r="N514" s="363" t="s">
        <v>1430</v>
      </c>
      <c r="O514" s="364" t="s">
        <v>1407</v>
      </c>
      <c r="P514" s="458">
        <v>57600</v>
      </c>
      <c r="Q514" s="214">
        <v>12000000</v>
      </c>
    </row>
    <row r="515" spans="1:17" ht="36.75" customHeight="1" x14ac:dyDescent="0.15">
      <c r="A515" s="414"/>
      <c r="B515" s="423"/>
      <c r="C515" s="428"/>
      <c r="D515" s="429"/>
      <c r="E515" s="429"/>
      <c r="F515" s="429"/>
      <c r="G515" s="429"/>
      <c r="H515" s="631"/>
      <c r="I515" s="632"/>
      <c r="J515" s="632"/>
      <c r="K515" s="430"/>
      <c r="L515" s="429"/>
      <c r="M515" s="430"/>
      <c r="N515" s="363" t="s">
        <v>1431</v>
      </c>
      <c r="O515" s="364" t="s">
        <v>644</v>
      </c>
      <c r="P515" s="458">
        <v>115200</v>
      </c>
      <c r="Q515" s="236">
        <v>12000000</v>
      </c>
    </row>
    <row r="516" spans="1:17" x14ac:dyDescent="0.15">
      <c r="A516" s="414"/>
      <c r="B516" s="423"/>
      <c r="C516" s="428"/>
      <c r="D516" s="429"/>
      <c r="E516" s="429"/>
      <c r="F516" s="429"/>
      <c r="G516" s="429"/>
      <c r="H516" s="631"/>
      <c r="I516" s="632"/>
      <c r="J516" s="632"/>
      <c r="K516" s="430"/>
      <c r="L516" s="429"/>
      <c r="M516" s="430"/>
      <c r="N516" s="363" t="s">
        <v>1432</v>
      </c>
      <c r="O516" s="364" t="s">
        <v>1433</v>
      </c>
      <c r="P516" s="458">
        <v>400000</v>
      </c>
      <c r="Q516" s="219">
        <v>48000000</v>
      </c>
    </row>
    <row r="517" spans="1:17" ht="22.5" customHeight="1" x14ac:dyDescent="0.15">
      <c r="A517" s="414"/>
      <c r="B517" s="423"/>
      <c r="C517" s="428"/>
      <c r="D517" s="429"/>
      <c r="E517" s="429"/>
      <c r="F517" s="429"/>
      <c r="G517" s="429"/>
      <c r="H517" s="631"/>
      <c r="I517" s="632"/>
      <c r="J517" s="632"/>
      <c r="K517" s="430"/>
      <c r="L517" s="429"/>
      <c r="M517" s="430"/>
      <c r="N517" s="363" t="s">
        <v>1434</v>
      </c>
      <c r="O517" s="364" t="s">
        <v>1407</v>
      </c>
      <c r="P517" s="458">
        <v>57600</v>
      </c>
      <c r="Q517" s="217">
        <v>3600000</v>
      </c>
    </row>
    <row r="518" spans="1:17" ht="22.5" customHeight="1" x14ac:dyDescent="0.15">
      <c r="A518" s="414"/>
      <c r="B518" s="423"/>
      <c r="C518" s="428"/>
      <c r="D518" s="429"/>
      <c r="E518" s="429"/>
      <c r="F518" s="429"/>
      <c r="G518" s="429"/>
      <c r="H518" s="631"/>
      <c r="I518" s="632"/>
      <c r="J518" s="632"/>
      <c r="K518" s="430"/>
      <c r="L518" s="429"/>
      <c r="M518" s="430"/>
      <c r="N518" s="363" t="s">
        <v>1435</v>
      </c>
      <c r="O518" s="364" t="s">
        <v>1436</v>
      </c>
      <c r="P518" s="458">
        <v>172800</v>
      </c>
      <c r="Q518" s="214">
        <v>6000000</v>
      </c>
    </row>
    <row r="519" spans="1:17" ht="22.5" customHeight="1" x14ac:dyDescent="0.15">
      <c r="A519" s="414"/>
      <c r="B519" s="423"/>
      <c r="C519" s="428"/>
      <c r="D519" s="429"/>
      <c r="E519" s="429"/>
      <c r="F519" s="429"/>
      <c r="G519" s="429"/>
      <c r="H519" s="631"/>
      <c r="I519" s="632"/>
      <c r="J519" s="632"/>
      <c r="K519" s="430"/>
      <c r="L519" s="429"/>
      <c r="M519" s="430"/>
      <c r="N519" s="363" t="s">
        <v>104</v>
      </c>
      <c r="O519" s="364"/>
      <c r="P519" s="438">
        <v>1450000</v>
      </c>
      <c r="Q519" s="217">
        <v>6000000</v>
      </c>
    </row>
    <row r="520" spans="1:17" ht="22.5" customHeight="1" x14ac:dyDescent="0.15">
      <c r="A520" s="414"/>
      <c r="B520" s="423"/>
      <c r="C520" s="428"/>
      <c r="D520" s="429"/>
      <c r="E520" s="429"/>
      <c r="F520" s="429"/>
      <c r="G520" s="429"/>
      <c r="H520" s="631"/>
      <c r="I520" s="632"/>
      <c r="J520" s="632"/>
      <c r="K520" s="430"/>
      <c r="L520" s="429"/>
      <c r="M520" s="430"/>
      <c r="N520" s="363" t="s">
        <v>103</v>
      </c>
      <c r="O520" s="364" t="s">
        <v>1437</v>
      </c>
      <c r="P520" s="458">
        <v>400000</v>
      </c>
      <c r="Q520" s="214">
        <v>1800000</v>
      </c>
    </row>
    <row r="521" spans="1:17" ht="22.5" customHeight="1" x14ac:dyDescent="0.15">
      <c r="A521" s="414"/>
      <c r="B521" s="423"/>
      <c r="C521" s="428"/>
      <c r="D521" s="429"/>
      <c r="E521" s="429"/>
      <c r="F521" s="429"/>
      <c r="G521" s="429"/>
      <c r="H521" s="631"/>
      <c r="I521" s="632"/>
      <c r="J521" s="632"/>
      <c r="K521" s="430"/>
      <c r="L521" s="429"/>
      <c r="M521" s="430"/>
      <c r="N521" s="363" t="s">
        <v>102</v>
      </c>
      <c r="O521" s="364" t="s">
        <v>1438</v>
      </c>
      <c r="P521" s="458">
        <v>1050000</v>
      </c>
      <c r="Q521" s="216">
        <v>1800000</v>
      </c>
    </row>
    <row r="522" spans="1:17" ht="22.5" customHeight="1" x14ac:dyDescent="0.15">
      <c r="A522" s="414"/>
      <c r="B522" s="423"/>
      <c r="C522" s="428"/>
      <c r="D522" s="429"/>
      <c r="E522" s="429"/>
      <c r="F522" s="429"/>
      <c r="G522" s="429"/>
      <c r="H522" s="631"/>
      <c r="I522" s="632"/>
      <c r="J522" s="632"/>
      <c r="K522" s="430"/>
      <c r="L522" s="429"/>
      <c r="M522" s="430"/>
      <c r="N522" s="363" t="s">
        <v>101</v>
      </c>
      <c r="O522" s="364"/>
      <c r="P522" s="438">
        <v>3000000</v>
      </c>
      <c r="Q522" s="214">
        <v>30000000</v>
      </c>
    </row>
    <row r="523" spans="1:17" ht="22.5" customHeight="1" x14ac:dyDescent="0.15">
      <c r="A523" s="414"/>
      <c r="B523" s="423"/>
      <c r="C523" s="428"/>
      <c r="D523" s="429"/>
      <c r="E523" s="429"/>
      <c r="F523" s="429"/>
      <c r="G523" s="429"/>
      <c r="H523" s="631"/>
      <c r="I523" s="632"/>
      <c r="J523" s="632"/>
      <c r="K523" s="430"/>
      <c r="L523" s="429"/>
      <c r="M523" s="430"/>
      <c r="N523" s="363" t="s">
        <v>100</v>
      </c>
      <c r="O523" s="364" t="s">
        <v>1439</v>
      </c>
      <c r="P523" s="458">
        <v>3000000</v>
      </c>
      <c r="Q523" s="216">
        <v>30000000</v>
      </c>
    </row>
    <row r="524" spans="1:17" ht="22.5" customHeight="1" x14ac:dyDescent="0.15">
      <c r="A524" s="414"/>
      <c r="B524" s="423"/>
      <c r="C524" s="428"/>
      <c r="D524" s="429"/>
      <c r="E524" s="429"/>
      <c r="F524" s="429"/>
      <c r="G524" s="429"/>
      <c r="H524" s="631"/>
      <c r="I524" s="632"/>
      <c r="J524" s="632"/>
      <c r="K524" s="430"/>
      <c r="L524" s="429"/>
      <c r="M524" s="430"/>
      <c r="N524" s="363" t="s">
        <v>1440</v>
      </c>
      <c r="O524" s="364"/>
      <c r="P524" s="438">
        <v>3840000</v>
      </c>
      <c r="Q524" s="214">
        <v>37800000</v>
      </c>
    </row>
    <row r="525" spans="1:17" ht="51" customHeight="1" x14ac:dyDescent="0.15">
      <c r="A525" s="414"/>
      <c r="B525" s="423"/>
      <c r="C525" s="428"/>
      <c r="D525" s="429"/>
      <c r="E525" s="429"/>
      <c r="F525" s="429"/>
      <c r="G525" s="429"/>
      <c r="H525" s="631"/>
      <c r="I525" s="632"/>
      <c r="J525" s="632"/>
      <c r="K525" s="430"/>
      <c r="L525" s="429"/>
      <c r="M525" s="430"/>
      <c r="N525" s="363" t="s">
        <v>1441</v>
      </c>
      <c r="O525" s="364" t="s">
        <v>1442</v>
      </c>
      <c r="P525" s="458">
        <v>3840000</v>
      </c>
      <c r="Q525" s="219">
        <v>16800000</v>
      </c>
    </row>
    <row r="526" spans="1:17" ht="22.5" customHeight="1" x14ac:dyDescent="0.15">
      <c r="A526" s="414"/>
      <c r="B526" s="423"/>
      <c r="C526" s="428"/>
      <c r="D526" s="429"/>
      <c r="E526" s="429"/>
      <c r="F526" s="429"/>
      <c r="G526" s="429"/>
      <c r="H526" s="631"/>
      <c r="I526" s="632"/>
      <c r="J526" s="632"/>
      <c r="K526" s="430"/>
      <c r="L526" s="429"/>
      <c r="M526" s="430"/>
      <c r="N526" s="363" t="s">
        <v>99</v>
      </c>
      <c r="O526" s="364"/>
      <c r="P526" s="438">
        <v>29000000</v>
      </c>
      <c r="Q526" s="214">
        <v>4000000</v>
      </c>
    </row>
    <row r="527" spans="1:17" ht="22.5" customHeight="1" x14ac:dyDescent="0.15">
      <c r="A527" s="414"/>
      <c r="B527" s="423"/>
      <c r="C527" s="428"/>
      <c r="D527" s="429"/>
      <c r="E527" s="429"/>
      <c r="F527" s="429"/>
      <c r="G527" s="429"/>
      <c r="H527" s="631"/>
      <c r="I527" s="632"/>
      <c r="J527" s="632"/>
      <c r="K527" s="430"/>
      <c r="L527" s="429"/>
      <c r="M527" s="430"/>
      <c r="N527" s="363" t="s">
        <v>98</v>
      </c>
      <c r="O527" s="473" t="s">
        <v>1443</v>
      </c>
      <c r="P527" s="470">
        <v>1200000</v>
      </c>
      <c r="Q527" s="235">
        <v>4000000</v>
      </c>
    </row>
    <row r="528" spans="1:17" ht="22.5" customHeight="1" x14ac:dyDescent="0.15">
      <c r="A528" s="414"/>
      <c r="B528" s="423"/>
      <c r="C528" s="428"/>
      <c r="D528" s="429"/>
      <c r="E528" s="429"/>
      <c r="F528" s="429"/>
      <c r="G528" s="429"/>
      <c r="H528" s="631"/>
      <c r="I528" s="632"/>
      <c r="J528" s="632"/>
      <c r="K528" s="430"/>
      <c r="L528" s="429"/>
      <c r="M528" s="430"/>
      <c r="N528" s="363" t="s">
        <v>97</v>
      </c>
      <c r="O528" s="473" t="s">
        <v>1444</v>
      </c>
      <c r="P528" s="470">
        <v>1000000</v>
      </c>
      <c r="Q528" s="235">
        <v>4800000</v>
      </c>
    </row>
    <row r="529" spans="1:17" ht="22.5" customHeight="1" x14ac:dyDescent="0.15">
      <c r="A529" s="414"/>
      <c r="B529" s="423"/>
      <c r="C529" s="428"/>
      <c r="D529" s="429"/>
      <c r="E529" s="429"/>
      <c r="F529" s="429"/>
      <c r="G529" s="429"/>
      <c r="H529" s="631"/>
      <c r="I529" s="632"/>
      <c r="J529" s="632"/>
      <c r="K529" s="430"/>
      <c r="L529" s="429"/>
      <c r="M529" s="430"/>
      <c r="N529" s="363" t="s">
        <v>342</v>
      </c>
      <c r="O529" s="473" t="s">
        <v>1445</v>
      </c>
      <c r="P529" s="470">
        <v>10000000</v>
      </c>
      <c r="Q529" s="235">
        <v>0</v>
      </c>
    </row>
    <row r="530" spans="1:17" ht="27" customHeight="1" x14ac:dyDescent="0.15">
      <c r="A530" s="414"/>
      <c r="B530" s="423"/>
      <c r="C530" s="428"/>
      <c r="D530" s="429"/>
      <c r="E530" s="429"/>
      <c r="F530" s="429"/>
      <c r="G530" s="429"/>
      <c r="H530" s="631"/>
      <c r="I530" s="632"/>
      <c r="J530" s="632"/>
      <c r="K530" s="430"/>
      <c r="L530" s="429"/>
      <c r="M530" s="430"/>
      <c r="N530" s="363" t="s">
        <v>343</v>
      </c>
      <c r="O530" s="473" t="s">
        <v>1446</v>
      </c>
      <c r="P530" s="470">
        <v>16800000</v>
      </c>
      <c r="Q530" s="235">
        <v>16000000</v>
      </c>
    </row>
    <row r="531" spans="1:17" ht="22.5" x14ac:dyDescent="0.15">
      <c r="A531" s="414"/>
      <c r="B531" s="423"/>
      <c r="C531" s="424" t="s">
        <v>1447</v>
      </c>
      <c r="D531" s="417">
        <v>0</v>
      </c>
      <c r="E531" s="417">
        <v>18500</v>
      </c>
      <c r="F531" s="417">
        <v>0</v>
      </c>
      <c r="G531" s="417">
        <v>18500</v>
      </c>
      <c r="H531" s="622">
        <v>0</v>
      </c>
      <c r="I531" s="622">
        <v>9100</v>
      </c>
      <c r="J531" s="624">
        <v>9100</v>
      </c>
      <c r="K531" s="419">
        <f>G531-J531</f>
        <v>9400</v>
      </c>
      <c r="L531" s="417">
        <v>8350</v>
      </c>
      <c r="M531" s="417">
        <v>10150</v>
      </c>
      <c r="N531" s="431"/>
      <c r="O531" s="432"/>
      <c r="P531" s="457"/>
      <c r="Q531" s="235">
        <v>1000000</v>
      </c>
    </row>
    <row r="532" spans="1:17" ht="22.5" customHeight="1" x14ac:dyDescent="0.15">
      <c r="A532" s="414"/>
      <c r="B532" s="423"/>
      <c r="C532" s="425"/>
      <c r="D532" s="426"/>
      <c r="E532" s="426"/>
      <c r="F532" s="426"/>
      <c r="G532" s="426"/>
      <c r="H532" s="628"/>
      <c r="I532" s="629"/>
      <c r="J532" s="629"/>
      <c r="K532" s="427"/>
      <c r="L532" s="426"/>
      <c r="M532" s="427"/>
      <c r="N532" s="363" t="s">
        <v>96</v>
      </c>
      <c r="O532" s="364"/>
      <c r="P532" s="438">
        <v>8000000</v>
      </c>
      <c r="Q532" s="235">
        <v>0</v>
      </c>
    </row>
    <row r="533" spans="1:17" ht="22.5" customHeight="1" x14ac:dyDescent="0.15">
      <c r="A533" s="414"/>
      <c r="B533" s="423"/>
      <c r="C533" s="428"/>
      <c r="D533" s="429"/>
      <c r="E533" s="429"/>
      <c r="F533" s="429"/>
      <c r="G533" s="429"/>
      <c r="H533" s="631"/>
      <c r="I533" s="632"/>
      <c r="J533" s="632"/>
      <c r="K533" s="430"/>
      <c r="L533" s="429"/>
      <c r="M533" s="430"/>
      <c r="N533" s="363" t="s">
        <v>95</v>
      </c>
      <c r="O533" s="452" t="s">
        <v>1448</v>
      </c>
      <c r="P533" s="450">
        <v>7000000</v>
      </c>
      <c r="Q533" s="235">
        <v>8000000</v>
      </c>
    </row>
    <row r="534" spans="1:17" ht="22.5" customHeight="1" x14ac:dyDescent="0.15">
      <c r="A534" s="414"/>
      <c r="B534" s="423"/>
      <c r="C534" s="428"/>
      <c r="D534" s="429"/>
      <c r="E534" s="429"/>
      <c r="F534" s="429"/>
      <c r="G534" s="429"/>
      <c r="H534" s="631"/>
      <c r="I534" s="632"/>
      <c r="J534" s="632"/>
      <c r="K534" s="430"/>
      <c r="L534" s="429"/>
      <c r="M534" s="430"/>
      <c r="N534" s="363" t="s">
        <v>1449</v>
      </c>
      <c r="O534" s="473" t="s">
        <v>1450</v>
      </c>
      <c r="P534" s="470">
        <v>1000000</v>
      </c>
      <c r="Q534" s="235">
        <v>0</v>
      </c>
    </row>
    <row r="535" spans="1:17" ht="22.5" customHeight="1" x14ac:dyDescent="0.15">
      <c r="A535" s="414"/>
      <c r="B535" s="423"/>
      <c r="C535" s="428"/>
      <c r="D535" s="429"/>
      <c r="E535" s="429"/>
      <c r="F535" s="429"/>
      <c r="G535" s="429"/>
      <c r="H535" s="631"/>
      <c r="I535" s="632"/>
      <c r="J535" s="632"/>
      <c r="K535" s="430"/>
      <c r="L535" s="429"/>
      <c r="M535" s="430"/>
      <c r="N535" s="363" t="s">
        <v>94</v>
      </c>
      <c r="O535" s="364"/>
      <c r="P535" s="438">
        <v>10000000</v>
      </c>
      <c r="Q535" s="235">
        <v>20000000</v>
      </c>
    </row>
    <row r="536" spans="1:17" ht="22.5" customHeight="1" x14ac:dyDescent="0.15">
      <c r="A536" s="414"/>
      <c r="B536" s="423"/>
      <c r="C536" s="428"/>
      <c r="D536" s="429"/>
      <c r="E536" s="429"/>
      <c r="F536" s="429"/>
      <c r="G536" s="429"/>
      <c r="H536" s="631"/>
      <c r="I536" s="632"/>
      <c r="J536" s="632"/>
      <c r="K536" s="430"/>
      <c r="L536" s="429"/>
      <c r="M536" s="430"/>
      <c r="N536" s="363" t="s">
        <v>344</v>
      </c>
      <c r="O536" s="465" t="s">
        <v>1451</v>
      </c>
      <c r="P536" s="471">
        <v>10000000</v>
      </c>
      <c r="Q536" s="235">
        <v>10000000</v>
      </c>
    </row>
    <row r="537" spans="1:17" ht="22.5" customHeight="1" x14ac:dyDescent="0.15">
      <c r="A537" s="414"/>
      <c r="B537" s="423"/>
      <c r="C537" s="428"/>
      <c r="D537" s="429"/>
      <c r="E537" s="429"/>
      <c r="F537" s="429"/>
      <c r="G537" s="429"/>
      <c r="H537" s="631"/>
      <c r="I537" s="632"/>
      <c r="J537" s="632"/>
      <c r="K537" s="430"/>
      <c r="L537" s="429"/>
      <c r="M537" s="430"/>
      <c r="N537" s="363" t="s">
        <v>93</v>
      </c>
      <c r="O537" s="364"/>
      <c r="P537" s="438">
        <v>500000</v>
      </c>
      <c r="Q537" s="216">
        <v>150000000</v>
      </c>
    </row>
    <row r="538" spans="1:17" ht="22.5" customHeight="1" x14ac:dyDescent="0.15">
      <c r="A538" s="414"/>
      <c r="B538" s="423"/>
      <c r="C538" s="428"/>
      <c r="D538" s="429"/>
      <c r="E538" s="429"/>
      <c r="F538" s="429"/>
      <c r="G538" s="429"/>
      <c r="H538" s="631"/>
      <c r="I538" s="632"/>
      <c r="J538" s="632"/>
      <c r="K538" s="430"/>
      <c r="L538" s="429"/>
      <c r="M538" s="430"/>
      <c r="N538" s="363" t="s">
        <v>345</v>
      </c>
      <c r="O538" s="364" t="s">
        <v>1453</v>
      </c>
      <c r="P538" s="458">
        <v>500000</v>
      </c>
      <c r="Q538" s="214">
        <v>0</v>
      </c>
    </row>
    <row r="539" spans="1:17" ht="22.5" customHeight="1" x14ac:dyDescent="0.15">
      <c r="A539" s="414"/>
      <c r="B539" s="423"/>
      <c r="C539" s="424" t="s">
        <v>1454</v>
      </c>
      <c r="D539" s="417">
        <v>2835</v>
      </c>
      <c r="E539" s="417">
        <v>0</v>
      </c>
      <c r="F539" s="417">
        <v>0</v>
      </c>
      <c r="G539" s="417">
        <v>2835</v>
      </c>
      <c r="H539" s="622">
        <v>4000</v>
      </c>
      <c r="I539" s="622">
        <v>0</v>
      </c>
      <c r="J539" s="624">
        <v>4000</v>
      </c>
      <c r="K539" s="419">
        <f>G539-J539</f>
        <v>-1165</v>
      </c>
      <c r="L539" s="417">
        <v>0</v>
      </c>
      <c r="M539" s="417">
        <v>2835</v>
      </c>
      <c r="N539" s="431"/>
      <c r="O539" s="432"/>
      <c r="P539" s="457"/>
      <c r="Q539" s="309"/>
    </row>
    <row r="540" spans="1:17" ht="22.5" customHeight="1" x14ac:dyDescent="0.15">
      <c r="A540" s="414"/>
      <c r="B540" s="423"/>
      <c r="C540" s="425"/>
      <c r="D540" s="426"/>
      <c r="E540" s="426"/>
      <c r="F540" s="426"/>
      <c r="G540" s="426"/>
      <c r="H540" s="628"/>
      <c r="I540" s="629"/>
      <c r="J540" s="629"/>
      <c r="K540" s="427"/>
      <c r="L540" s="426"/>
      <c r="M540" s="427"/>
      <c r="N540" s="363" t="s">
        <v>1455</v>
      </c>
      <c r="O540" s="364"/>
      <c r="P540" s="438">
        <v>2835000</v>
      </c>
      <c r="Q540" s="214">
        <v>60000000</v>
      </c>
    </row>
    <row r="541" spans="1:17" ht="22.5" customHeight="1" x14ac:dyDescent="0.15">
      <c r="A541" s="414"/>
      <c r="B541" s="423"/>
      <c r="C541" s="428"/>
      <c r="D541" s="429"/>
      <c r="E541" s="429"/>
      <c r="F541" s="429"/>
      <c r="G541" s="429"/>
      <c r="H541" s="631"/>
      <c r="I541" s="632"/>
      <c r="J541" s="632"/>
      <c r="K541" s="430"/>
      <c r="L541" s="429"/>
      <c r="M541" s="430"/>
      <c r="N541" s="363" t="s">
        <v>1456</v>
      </c>
      <c r="O541" s="512" t="s">
        <v>1457</v>
      </c>
      <c r="P541" s="460">
        <v>2835000</v>
      </c>
      <c r="Q541" s="216">
        <v>60000000</v>
      </c>
    </row>
    <row r="542" spans="1:17" ht="22.5" customHeight="1" x14ac:dyDescent="0.15">
      <c r="A542" s="414"/>
      <c r="B542" s="423"/>
      <c r="C542" s="424" t="s">
        <v>1458</v>
      </c>
      <c r="D542" s="417">
        <v>0</v>
      </c>
      <c r="E542" s="417">
        <v>36750</v>
      </c>
      <c r="F542" s="417">
        <v>0</v>
      </c>
      <c r="G542" s="418">
        <v>36750</v>
      </c>
      <c r="H542" s="622">
        <v>0</v>
      </c>
      <c r="I542" s="622">
        <v>33438</v>
      </c>
      <c r="J542" s="624">
        <v>33438</v>
      </c>
      <c r="K542" s="419">
        <f>G542-J542</f>
        <v>3312</v>
      </c>
      <c r="L542" s="417">
        <v>36099</v>
      </c>
      <c r="M542" s="417">
        <v>651</v>
      </c>
      <c r="N542" s="431"/>
      <c r="O542" s="432"/>
      <c r="P542" s="457"/>
      <c r="Q542" s="217">
        <v>0</v>
      </c>
    </row>
    <row r="543" spans="1:17" ht="22.5" customHeight="1" x14ac:dyDescent="0.15">
      <c r="A543" s="414"/>
      <c r="B543" s="423"/>
      <c r="C543" s="425"/>
      <c r="D543" s="426"/>
      <c r="E543" s="426"/>
      <c r="F543" s="426"/>
      <c r="G543" s="426"/>
      <c r="H543" s="628"/>
      <c r="I543" s="629"/>
      <c r="J543" s="629"/>
      <c r="K543" s="427"/>
      <c r="L543" s="426"/>
      <c r="M543" s="427"/>
      <c r="N543" s="363" t="s">
        <v>1459</v>
      </c>
      <c r="O543" s="364"/>
      <c r="P543" s="438">
        <v>1000000</v>
      </c>
      <c r="Q543" s="214">
        <v>0</v>
      </c>
    </row>
    <row r="544" spans="1:17" ht="36" customHeight="1" x14ac:dyDescent="0.15">
      <c r="A544" s="414"/>
      <c r="B544" s="423"/>
      <c r="C544" s="428"/>
      <c r="D544" s="429"/>
      <c r="E544" s="429"/>
      <c r="F544" s="429"/>
      <c r="G544" s="429"/>
      <c r="H544" s="631"/>
      <c r="I544" s="632"/>
      <c r="J544" s="632"/>
      <c r="K544" s="430"/>
      <c r="L544" s="429"/>
      <c r="M544" s="430"/>
      <c r="N544" s="363" t="s">
        <v>1460</v>
      </c>
      <c r="O544" s="364" t="s">
        <v>1056</v>
      </c>
      <c r="P544" s="458">
        <v>1000000</v>
      </c>
      <c r="Q544" s="309"/>
    </row>
    <row r="545" spans="1:17" ht="22.5" customHeight="1" x14ac:dyDescent="0.15">
      <c r="A545" s="414"/>
      <c r="B545" s="423"/>
      <c r="C545" s="428"/>
      <c r="D545" s="429"/>
      <c r="E545" s="429"/>
      <c r="F545" s="429"/>
      <c r="G545" s="429"/>
      <c r="H545" s="631"/>
      <c r="I545" s="632"/>
      <c r="J545" s="632"/>
      <c r="K545" s="430"/>
      <c r="L545" s="429"/>
      <c r="M545" s="430"/>
      <c r="N545" s="363" t="s">
        <v>90</v>
      </c>
      <c r="O545" s="364"/>
      <c r="P545" s="438">
        <v>35350000</v>
      </c>
      <c r="Q545" s="214">
        <v>36000000</v>
      </c>
    </row>
    <row r="546" spans="1:17" ht="22.5" customHeight="1" x14ac:dyDescent="0.15">
      <c r="A546" s="414"/>
      <c r="B546" s="423"/>
      <c r="C546" s="428"/>
      <c r="D546" s="429"/>
      <c r="E546" s="429"/>
      <c r="F546" s="429"/>
      <c r="G546" s="429"/>
      <c r="H546" s="631"/>
      <c r="I546" s="632"/>
      <c r="J546" s="632"/>
      <c r="K546" s="430"/>
      <c r="L546" s="429"/>
      <c r="M546" s="430"/>
      <c r="N546" s="363" t="s">
        <v>89</v>
      </c>
      <c r="O546" s="364" t="s">
        <v>1461</v>
      </c>
      <c r="P546" s="458">
        <v>20000000</v>
      </c>
      <c r="Q546" s="217">
        <v>36000000</v>
      </c>
    </row>
    <row r="547" spans="1:17" ht="22.5" customHeight="1" x14ac:dyDescent="0.15">
      <c r="A547" s="414"/>
      <c r="B547" s="423"/>
      <c r="C547" s="428"/>
      <c r="D547" s="429"/>
      <c r="E547" s="429"/>
      <c r="F547" s="429"/>
      <c r="G547" s="429"/>
      <c r="H547" s="631"/>
      <c r="I547" s="632"/>
      <c r="J547" s="632"/>
      <c r="K547" s="430"/>
      <c r="L547" s="429"/>
      <c r="M547" s="430"/>
      <c r="N547" s="363" t="s">
        <v>381</v>
      </c>
      <c r="O547" s="364" t="s">
        <v>1462</v>
      </c>
      <c r="P547" s="458">
        <v>1200000</v>
      </c>
      <c r="Q547" s="214">
        <v>0</v>
      </c>
    </row>
    <row r="548" spans="1:17" ht="22.5" customHeight="1" x14ac:dyDescent="0.15">
      <c r="A548" s="414"/>
      <c r="B548" s="423"/>
      <c r="C548" s="428"/>
      <c r="D548" s="429"/>
      <c r="E548" s="429"/>
      <c r="F548" s="429"/>
      <c r="G548" s="429"/>
      <c r="H548" s="631"/>
      <c r="I548" s="632"/>
      <c r="J548" s="632"/>
      <c r="K548" s="430"/>
      <c r="L548" s="429"/>
      <c r="M548" s="430"/>
      <c r="N548" s="363" t="s">
        <v>1463</v>
      </c>
      <c r="O548" s="364" t="s">
        <v>1462</v>
      </c>
      <c r="P548" s="458">
        <v>1200000</v>
      </c>
      <c r="Q548" s="217">
        <v>0</v>
      </c>
    </row>
    <row r="549" spans="1:17" ht="22.5" customHeight="1" x14ac:dyDescent="0.15">
      <c r="A549" s="414"/>
      <c r="B549" s="423"/>
      <c r="C549" s="428"/>
      <c r="D549" s="429"/>
      <c r="E549" s="429"/>
      <c r="F549" s="429"/>
      <c r="G549" s="429"/>
      <c r="H549" s="631"/>
      <c r="I549" s="632"/>
      <c r="J549" s="632"/>
      <c r="K549" s="430"/>
      <c r="L549" s="429"/>
      <c r="M549" s="430"/>
      <c r="N549" s="363" t="s">
        <v>1464</v>
      </c>
      <c r="O549" s="364" t="s">
        <v>1465</v>
      </c>
      <c r="P549" s="458">
        <v>250000</v>
      </c>
      <c r="Q549" s="214">
        <v>0</v>
      </c>
    </row>
    <row r="550" spans="1:17" ht="22.5" customHeight="1" x14ac:dyDescent="0.15">
      <c r="A550" s="414"/>
      <c r="B550" s="423"/>
      <c r="C550" s="428"/>
      <c r="D550" s="429"/>
      <c r="E550" s="429"/>
      <c r="F550" s="429"/>
      <c r="G550" s="429"/>
      <c r="H550" s="631"/>
      <c r="I550" s="632"/>
      <c r="J550" s="632"/>
      <c r="K550" s="430"/>
      <c r="L550" s="429"/>
      <c r="M550" s="430"/>
      <c r="N550" s="363" t="s">
        <v>1466</v>
      </c>
      <c r="O550" s="364" t="s">
        <v>1465</v>
      </c>
      <c r="P550" s="458">
        <v>250000</v>
      </c>
      <c r="Q550" s="217">
        <v>0</v>
      </c>
    </row>
    <row r="551" spans="1:17" ht="22.5" customHeight="1" x14ac:dyDescent="0.15">
      <c r="A551" s="414"/>
      <c r="B551" s="423"/>
      <c r="C551" s="428"/>
      <c r="D551" s="429"/>
      <c r="E551" s="429"/>
      <c r="F551" s="429"/>
      <c r="G551" s="429"/>
      <c r="H551" s="631"/>
      <c r="I551" s="632"/>
      <c r="J551" s="632"/>
      <c r="K551" s="430"/>
      <c r="L551" s="429"/>
      <c r="M551" s="430"/>
      <c r="N551" s="363" t="s">
        <v>1467</v>
      </c>
      <c r="O551" s="364" t="s">
        <v>1465</v>
      </c>
      <c r="P551" s="458">
        <v>250000</v>
      </c>
      <c r="Q551" s="214">
        <v>0</v>
      </c>
    </row>
    <row r="552" spans="1:17" ht="22.5" customHeight="1" x14ac:dyDescent="0.15">
      <c r="A552" s="414"/>
      <c r="B552" s="423"/>
      <c r="C552" s="428"/>
      <c r="D552" s="429"/>
      <c r="E552" s="429"/>
      <c r="F552" s="429"/>
      <c r="G552" s="429"/>
      <c r="H552" s="631"/>
      <c r="I552" s="632"/>
      <c r="J552" s="632"/>
      <c r="K552" s="430"/>
      <c r="L552" s="429"/>
      <c r="M552" s="430"/>
      <c r="N552" s="363" t="s">
        <v>1468</v>
      </c>
      <c r="O552" s="364" t="s">
        <v>1465</v>
      </c>
      <c r="P552" s="458">
        <v>250000</v>
      </c>
      <c r="Q552" s="217">
        <v>0</v>
      </c>
    </row>
    <row r="553" spans="1:17" ht="22.5" customHeight="1" x14ac:dyDescent="0.15">
      <c r="A553" s="414"/>
      <c r="B553" s="423"/>
      <c r="C553" s="428"/>
      <c r="D553" s="429"/>
      <c r="E553" s="429"/>
      <c r="F553" s="429"/>
      <c r="G553" s="429"/>
      <c r="H553" s="631"/>
      <c r="I553" s="632"/>
      <c r="J553" s="632"/>
      <c r="K553" s="430"/>
      <c r="L553" s="429"/>
      <c r="M553" s="430"/>
      <c r="N553" s="363" t="s">
        <v>1469</v>
      </c>
      <c r="O553" s="364" t="s">
        <v>1465</v>
      </c>
      <c r="P553" s="458">
        <v>250000</v>
      </c>
      <c r="Q553" s="214">
        <v>1023600000</v>
      </c>
    </row>
    <row r="554" spans="1:17" ht="39" customHeight="1" x14ac:dyDescent="0.15">
      <c r="A554" s="414"/>
      <c r="B554" s="423"/>
      <c r="C554" s="428"/>
      <c r="D554" s="429"/>
      <c r="E554" s="429"/>
      <c r="F554" s="429"/>
      <c r="G554" s="429"/>
      <c r="H554" s="631"/>
      <c r="I554" s="632"/>
      <c r="J554" s="632"/>
      <c r="K554" s="430"/>
      <c r="L554" s="429"/>
      <c r="M554" s="430"/>
      <c r="N554" s="363" t="s">
        <v>1470</v>
      </c>
      <c r="O554" s="364" t="s">
        <v>774</v>
      </c>
      <c r="P554" s="458">
        <v>150000</v>
      </c>
      <c r="Q554" s="218">
        <v>944400000</v>
      </c>
    </row>
    <row r="555" spans="1:17" ht="22.5" customHeight="1" x14ac:dyDescent="0.15">
      <c r="A555" s="414"/>
      <c r="B555" s="423"/>
      <c r="C555" s="428"/>
      <c r="D555" s="429"/>
      <c r="E555" s="429"/>
      <c r="F555" s="429"/>
      <c r="G555" s="429"/>
      <c r="H555" s="631"/>
      <c r="I555" s="632"/>
      <c r="J555" s="632"/>
      <c r="K555" s="430"/>
      <c r="L555" s="429"/>
      <c r="M555" s="430"/>
      <c r="N555" s="363" t="s">
        <v>382</v>
      </c>
      <c r="O555" s="364" t="s">
        <v>1465</v>
      </c>
      <c r="P555" s="450">
        <v>250000</v>
      </c>
      <c r="Q555" s="218">
        <v>33000000</v>
      </c>
    </row>
    <row r="556" spans="1:17" ht="22.5" customHeight="1" x14ac:dyDescent="0.15">
      <c r="A556" s="414"/>
      <c r="B556" s="423"/>
      <c r="C556" s="428"/>
      <c r="D556" s="429"/>
      <c r="E556" s="429"/>
      <c r="F556" s="429"/>
      <c r="G556" s="429"/>
      <c r="H556" s="631"/>
      <c r="I556" s="632"/>
      <c r="J556" s="632"/>
      <c r="K556" s="430"/>
      <c r="L556" s="429"/>
      <c r="M556" s="430"/>
      <c r="N556" s="363" t="s">
        <v>1471</v>
      </c>
      <c r="O556" s="364" t="s">
        <v>1465</v>
      </c>
      <c r="P556" s="450">
        <v>250000</v>
      </c>
      <c r="Q556" s="214">
        <v>242270000</v>
      </c>
    </row>
    <row r="557" spans="1:17" ht="22.5" customHeight="1" x14ac:dyDescent="0.15">
      <c r="A557" s="414"/>
      <c r="B557" s="423"/>
      <c r="C557" s="428"/>
      <c r="D557" s="429"/>
      <c r="E557" s="429"/>
      <c r="F557" s="429"/>
      <c r="G557" s="429"/>
      <c r="H557" s="631"/>
      <c r="I557" s="632"/>
      <c r="J557" s="632"/>
      <c r="K557" s="430"/>
      <c r="L557" s="429"/>
      <c r="M557" s="430"/>
      <c r="N557" s="363" t="s">
        <v>1472</v>
      </c>
      <c r="O557" s="364" t="s">
        <v>1465</v>
      </c>
      <c r="P557" s="450">
        <v>250000</v>
      </c>
      <c r="Q557" s="216">
        <v>29600000</v>
      </c>
    </row>
    <row r="558" spans="1:17" ht="26.25" customHeight="1" x14ac:dyDescent="0.15">
      <c r="A558" s="414"/>
      <c r="B558" s="423"/>
      <c r="C558" s="428"/>
      <c r="D558" s="429"/>
      <c r="E558" s="429"/>
      <c r="F558" s="429"/>
      <c r="G558" s="429"/>
      <c r="H558" s="631"/>
      <c r="I558" s="632"/>
      <c r="J558" s="632"/>
      <c r="K558" s="430"/>
      <c r="L558" s="429"/>
      <c r="M558" s="430"/>
      <c r="N558" s="363" t="s">
        <v>1473</v>
      </c>
      <c r="O558" s="364" t="s">
        <v>1474</v>
      </c>
      <c r="P558" s="450">
        <v>650000</v>
      </c>
      <c r="Q558" s="218">
        <v>56980000</v>
      </c>
    </row>
    <row r="559" spans="1:17" ht="26.25" customHeight="1" x14ac:dyDescent="0.15">
      <c r="A559" s="414"/>
      <c r="B559" s="423"/>
      <c r="C559" s="428"/>
      <c r="D559" s="429"/>
      <c r="E559" s="429"/>
      <c r="F559" s="429"/>
      <c r="G559" s="429"/>
      <c r="H559" s="631"/>
      <c r="I559" s="632"/>
      <c r="J559" s="632"/>
      <c r="K559" s="430"/>
      <c r="L559" s="429"/>
      <c r="M559" s="430"/>
      <c r="N559" s="363" t="s">
        <v>1475</v>
      </c>
      <c r="O559" s="364" t="s">
        <v>774</v>
      </c>
      <c r="P559" s="450">
        <v>150000</v>
      </c>
      <c r="Q559" s="218">
        <v>33300000</v>
      </c>
    </row>
    <row r="560" spans="1:17" x14ac:dyDescent="0.15">
      <c r="A560" s="414"/>
      <c r="B560" s="423"/>
      <c r="C560" s="428"/>
      <c r="D560" s="429"/>
      <c r="E560" s="429"/>
      <c r="F560" s="429"/>
      <c r="G560" s="429"/>
      <c r="H560" s="631"/>
      <c r="I560" s="632"/>
      <c r="J560" s="632"/>
      <c r="K560" s="430"/>
      <c r="L560" s="429"/>
      <c r="M560" s="430"/>
      <c r="N560" s="363" t="s">
        <v>1476</v>
      </c>
      <c r="O560" s="364" t="s">
        <v>1465</v>
      </c>
      <c r="P560" s="450">
        <v>250000</v>
      </c>
      <c r="Q560" s="218">
        <v>93240000</v>
      </c>
    </row>
    <row r="561" spans="1:17" x14ac:dyDescent="0.15">
      <c r="A561" s="414"/>
      <c r="B561" s="423"/>
      <c r="C561" s="428"/>
      <c r="D561" s="429"/>
      <c r="E561" s="429"/>
      <c r="F561" s="429"/>
      <c r="G561" s="429"/>
      <c r="H561" s="631"/>
      <c r="I561" s="632"/>
      <c r="J561" s="632"/>
      <c r="K561" s="430"/>
      <c r="L561" s="429"/>
      <c r="M561" s="430"/>
      <c r="N561" s="363" t="s">
        <v>1477</v>
      </c>
      <c r="O561" s="364" t="s">
        <v>1465</v>
      </c>
      <c r="P561" s="450">
        <v>250000</v>
      </c>
      <c r="Q561" s="218">
        <v>16650000</v>
      </c>
    </row>
    <row r="562" spans="1:17" x14ac:dyDescent="0.15">
      <c r="A562" s="414"/>
      <c r="B562" s="423"/>
      <c r="C562" s="428"/>
      <c r="D562" s="429"/>
      <c r="E562" s="429"/>
      <c r="F562" s="429"/>
      <c r="G562" s="429"/>
      <c r="H562" s="631"/>
      <c r="I562" s="632"/>
      <c r="J562" s="632"/>
      <c r="K562" s="430"/>
      <c r="L562" s="429"/>
      <c r="M562" s="430"/>
      <c r="N562" s="363" t="s">
        <v>1478</v>
      </c>
      <c r="O562" s="364"/>
      <c r="P562" s="450"/>
      <c r="Q562" s="218">
        <v>12500000</v>
      </c>
    </row>
    <row r="563" spans="1:17" ht="22.5" customHeight="1" x14ac:dyDescent="0.15">
      <c r="A563" s="414"/>
      <c r="B563" s="423"/>
      <c r="C563" s="428"/>
      <c r="D563" s="429"/>
      <c r="E563" s="429"/>
      <c r="F563" s="429"/>
      <c r="G563" s="429"/>
      <c r="H563" s="631"/>
      <c r="I563" s="632"/>
      <c r="J563" s="632"/>
      <c r="K563" s="430"/>
      <c r="L563" s="429"/>
      <c r="M563" s="430"/>
      <c r="N563" s="363" t="s">
        <v>88</v>
      </c>
      <c r="O563" s="364" t="s">
        <v>774</v>
      </c>
      <c r="P563" s="450">
        <v>150000</v>
      </c>
      <c r="Q563" s="189"/>
    </row>
    <row r="564" spans="1:17" ht="22.5" customHeight="1" x14ac:dyDescent="0.15">
      <c r="A564" s="414"/>
      <c r="B564" s="423"/>
      <c r="C564" s="428"/>
      <c r="D564" s="429"/>
      <c r="E564" s="429"/>
      <c r="F564" s="429"/>
      <c r="G564" s="429"/>
      <c r="H564" s="631"/>
      <c r="I564" s="632"/>
      <c r="J564" s="632"/>
      <c r="K564" s="430"/>
      <c r="L564" s="429"/>
      <c r="M564" s="430"/>
      <c r="N564" s="363" t="s">
        <v>383</v>
      </c>
      <c r="O564" s="364" t="s">
        <v>1465</v>
      </c>
      <c r="P564" s="450">
        <v>250000</v>
      </c>
      <c r="Q564" s="78">
        <v>1000000</v>
      </c>
    </row>
    <row r="565" spans="1:17" ht="22.5" customHeight="1" x14ac:dyDescent="0.15">
      <c r="A565" s="414"/>
      <c r="B565" s="423"/>
      <c r="C565" s="428"/>
      <c r="D565" s="429"/>
      <c r="E565" s="429"/>
      <c r="F565" s="429"/>
      <c r="G565" s="429"/>
      <c r="H565" s="631"/>
      <c r="I565" s="632"/>
      <c r="J565" s="632"/>
      <c r="K565" s="430"/>
      <c r="L565" s="429"/>
      <c r="M565" s="430"/>
      <c r="N565" s="363" t="s">
        <v>1479</v>
      </c>
      <c r="O565" s="364" t="s">
        <v>1480</v>
      </c>
      <c r="P565" s="458">
        <v>2400000</v>
      </c>
      <c r="Q565" s="216">
        <v>1000000</v>
      </c>
    </row>
    <row r="566" spans="1:17" ht="22.5" customHeight="1" x14ac:dyDescent="0.15">
      <c r="A566" s="414"/>
      <c r="B566" s="423"/>
      <c r="C566" s="428"/>
      <c r="D566" s="429"/>
      <c r="E566" s="429"/>
      <c r="F566" s="429"/>
      <c r="G566" s="429"/>
      <c r="H566" s="631"/>
      <c r="I566" s="632"/>
      <c r="J566" s="632"/>
      <c r="K566" s="430"/>
      <c r="L566" s="429"/>
      <c r="M566" s="430"/>
      <c r="N566" s="363" t="s">
        <v>1481</v>
      </c>
      <c r="O566" s="364" t="s">
        <v>1465</v>
      </c>
      <c r="P566" s="458">
        <v>250000</v>
      </c>
      <c r="Q566" s="78">
        <v>960000</v>
      </c>
    </row>
    <row r="567" spans="1:17" ht="22.5" customHeight="1" x14ac:dyDescent="0.15">
      <c r="A567" s="414"/>
      <c r="B567" s="423"/>
      <c r="C567" s="428"/>
      <c r="D567" s="429"/>
      <c r="E567" s="429"/>
      <c r="F567" s="429"/>
      <c r="G567" s="429"/>
      <c r="H567" s="631"/>
      <c r="I567" s="632"/>
      <c r="J567" s="632"/>
      <c r="K567" s="430"/>
      <c r="L567" s="429"/>
      <c r="M567" s="430"/>
      <c r="N567" s="363" t="s">
        <v>1482</v>
      </c>
      <c r="O567" s="364" t="s">
        <v>774</v>
      </c>
      <c r="P567" s="450">
        <v>150000</v>
      </c>
      <c r="Q567" s="217">
        <v>960000</v>
      </c>
    </row>
    <row r="568" spans="1:17" ht="22.5" customHeight="1" x14ac:dyDescent="0.15">
      <c r="A568" s="414"/>
      <c r="B568" s="423"/>
      <c r="C568" s="428"/>
      <c r="D568" s="429"/>
      <c r="E568" s="429"/>
      <c r="F568" s="429"/>
      <c r="G568" s="429"/>
      <c r="H568" s="631"/>
      <c r="I568" s="632"/>
      <c r="J568" s="632"/>
      <c r="K568" s="430"/>
      <c r="L568" s="429"/>
      <c r="M568" s="430"/>
      <c r="N568" s="363" t="s">
        <v>1483</v>
      </c>
      <c r="O568" s="364" t="s">
        <v>1484</v>
      </c>
      <c r="P568" s="458">
        <v>50000</v>
      </c>
      <c r="Q568" s="189"/>
    </row>
    <row r="569" spans="1:17" ht="22.5" customHeight="1" x14ac:dyDescent="0.15">
      <c r="A569" s="414"/>
      <c r="B569" s="423"/>
      <c r="C569" s="428"/>
      <c r="D569" s="429"/>
      <c r="E569" s="429"/>
      <c r="F569" s="429"/>
      <c r="G569" s="429"/>
      <c r="H569" s="631"/>
      <c r="I569" s="632"/>
      <c r="J569" s="632"/>
      <c r="K569" s="430"/>
      <c r="L569" s="429"/>
      <c r="M569" s="430"/>
      <c r="N569" s="363" t="s">
        <v>1485</v>
      </c>
      <c r="O569" s="465" t="s">
        <v>1486</v>
      </c>
      <c r="P569" s="471">
        <v>6000000</v>
      </c>
      <c r="Q569" s="214">
        <v>7000000</v>
      </c>
    </row>
    <row r="570" spans="1:17" ht="22.5" customHeight="1" x14ac:dyDescent="0.15">
      <c r="A570" s="414"/>
      <c r="B570" s="423"/>
      <c r="C570" s="428"/>
      <c r="D570" s="429"/>
      <c r="E570" s="429"/>
      <c r="F570" s="429"/>
      <c r="G570" s="429"/>
      <c r="H570" s="631"/>
      <c r="I570" s="632"/>
      <c r="J570" s="632"/>
      <c r="K570" s="430"/>
      <c r="L570" s="429"/>
      <c r="M570" s="430"/>
      <c r="N570" s="363" t="s">
        <v>1487</v>
      </c>
      <c r="O570" s="364" t="s">
        <v>1465</v>
      </c>
      <c r="P570" s="471">
        <v>250000</v>
      </c>
      <c r="Q570" s="216">
        <v>6000000</v>
      </c>
    </row>
    <row r="571" spans="1:17" ht="22.5" customHeight="1" x14ac:dyDescent="0.15">
      <c r="A571" s="414"/>
      <c r="B571" s="423"/>
      <c r="C571" s="428"/>
      <c r="D571" s="429"/>
      <c r="E571" s="429"/>
      <c r="F571" s="429"/>
      <c r="G571" s="429"/>
      <c r="H571" s="631"/>
      <c r="I571" s="632"/>
      <c r="J571" s="632"/>
      <c r="K571" s="430"/>
      <c r="L571" s="429"/>
      <c r="M571" s="430"/>
      <c r="N571" s="363" t="s">
        <v>87</v>
      </c>
      <c r="O571" s="364"/>
      <c r="P571" s="438">
        <v>400000</v>
      </c>
      <c r="Q571" s="216">
        <v>400000</v>
      </c>
    </row>
    <row r="572" spans="1:17" ht="22.5" customHeight="1" x14ac:dyDescent="0.15">
      <c r="A572" s="414"/>
      <c r="B572" s="423"/>
      <c r="C572" s="428"/>
      <c r="D572" s="429"/>
      <c r="E572" s="429"/>
      <c r="F572" s="429"/>
      <c r="G572" s="429"/>
      <c r="H572" s="631"/>
      <c r="I572" s="632"/>
      <c r="J572" s="632"/>
      <c r="K572" s="430"/>
      <c r="L572" s="429"/>
      <c r="M572" s="430"/>
      <c r="N572" s="363" t="s">
        <v>346</v>
      </c>
      <c r="O572" s="364" t="s">
        <v>1488</v>
      </c>
      <c r="P572" s="458">
        <v>400000</v>
      </c>
      <c r="Q572" s="214">
        <v>29080000</v>
      </c>
    </row>
    <row r="573" spans="1:17" ht="22.5" customHeight="1" x14ac:dyDescent="0.15">
      <c r="A573" s="414"/>
      <c r="B573" s="423"/>
      <c r="C573" s="424" t="s">
        <v>1489</v>
      </c>
      <c r="D573" s="417">
        <v>0</v>
      </c>
      <c r="E573" s="417">
        <v>129700</v>
      </c>
      <c r="F573" s="417">
        <v>0</v>
      </c>
      <c r="G573" s="417">
        <v>129700</v>
      </c>
      <c r="H573" s="622">
        <v>0</v>
      </c>
      <c r="I573" s="622">
        <v>174438</v>
      </c>
      <c r="J573" s="624">
        <v>174438</v>
      </c>
      <c r="K573" s="419">
        <f>G573-J573</f>
        <v>-44738</v>
      </c>
      <c r="L573" s="417">
        <v>718596</v>
      </c>
      <c r="M573" s="417">
        <v>-588896</v>
      </c>
      <c r="N573" s="431"/>
      <c r="O573" s="432"/>
      <c r="P573" s="457"/>
      <c r="Q573" s="218">
        <v>2400000</v>
      </c>
    </row>
    <row r="574" spans="1:17" ht="22.5" customHeight="1" x14ac:dyDescent="0.15">
      <c r="A574" s="414"/>
      <c r="B574" s="423"/>
      <c r="C574" s="425"/>
      <c r="D574" s="426"/>
      <c r="E574" s="426"/>
      <c r="F574" s="426"/>
      <c r="G574" s="426"/>
      <c r="H574" s="628"/>
      <c r="I574" s="629"/>
      <c r="J574" s="629"/>
      <c r="K574" s="427"/>
      <c r="L574" s="426"/>
      <c r="M574" s="427"/>
      <c r="N574" s="363" t="s">
        <v>86</v>
      </c>
      <c r="O574" s="364"/>
      <c r="P574" s="438">
        <v>4000000</v>
      </c>
      <c r="Q574" s="218">
        <v>4000000</v>
      </c>
    </row>
    <row r="575" spans="1:17" ht="22.5" customHeight="1" x14ac:dyDescent="0.15">
      <c r="A575" s="414"/>
      <c r="B575" s="423"/>
      <c r="C575" s="428"/>
      <c r="D575" s="429"/>
      <c r="E575" s="429"/>
      <c r="F575" s="429"/>
      <c r="G575" s="429"/>
      <c r="H575" s="631"/>
      <c r="I575" s="632"/>
      <c r="J575" s="632"/>
      <c r="K575" s="430"/>
      <c r="L575" s="429"/>
      <c r="M575" s="430"/>
      <c r="N575" s="363" t="s">
        <v>1490</v>
      </c>
      <c r="O575" s="465" t="s">
        <v>1491</v>
      </c>
      <c r="P575" s="471">
        <v>4000000</v>
      </c>
      <c r="Q575" s="214">
        <v>2100000</v>
      </c>
    </row>
    <row r="576" spans="1:17" ht="22.5" customHeight="1" x14ac:dyDescent="0.15">
      <c r="A576" s="414"/>
      <c r="B576" s="423"/>
      <c r="C576" s="428"/>
      <c r="D576" s="429"/>
      <c r="E576" s="429"/>
      <c r="F576" s="429"/>
      <c r="G576" s="429"/>
      <c r="H576" s="631"/>
      <c r="I576" s="632"/>
      <c r="J576" s="632"/>
      <c r="K576" s="430"/>
      <c r="L576" s="429"/>
      <c r="M576" s="430"/>
      <c r="N576" s="363" t="s">
        <v>85</v>
      </c>
      <c r="O576" s="364"/>
      <c r="P576" s="438">
        <v>74200000</v>
      </c>
      <c r="Q576" s="214">
        <v>23940000</v>
      </c>
    </row>
    <row r="577" spans="1:17" ht="22.5" customHeight="1" x14ac:dyDescent="0.15">
      <c r="A577" s="414"/>
      <c r="B577" s="423"/>
      <c r="C577" s="428"/>
      <c r="D577" s="429"/>
      <c r="E577" s="429"/>
      <c r="F577" s="429"/>
      <c r="G577" s="429"/>
      <c r="H577" s="631"/>
      <c r="I577" s="632"/>
      <c r="J577" s="632"/>
      <c r="K577" s="430"/>
      <c r="L577" s="429"/>
      <c r="M577" s="430"/>
      <c r="N577" s="363" t="s">
        <v>1492</v>
      </c>
      <c r="O577" s="364" t="s">
        <v>1493</v>
      </c>
      <c r="P577" s="458">
        <v>14800000</v>
      </c>
      <c r="Q577" s="218">
        <v>6800000</v>
      </c>
    </row>
    <row r="578" spans="1:17" ht="22.5" customHeight="1" x14ac:dyDescent="0.15">
      <c r="A578" s="414"/>
      <c r="B578" s="423"/>
      <c r="C578" s="428"/>
      <c r="D578" s="429"/>
      <c r="E578" s="429"/>
      <c r="F578" s="429"/>
      <c r="G578" s="429"/>
      <c r="H578" s="631"/>
      <c r="I578" s="632"/>
      <c r="J578" s="632"/>
      <c r="K578" s="430"/>
      <c r="L578" s="429"/>
      <c r="M578" s="430"/>
      <c r="N578" s="363" t="s">
        <v>84</v>
      </c>
      <c r="O578" s="452" t="s">
        <v>1494</v>
      </c>
      <c r="P578" s="450">
        <v>6000000</v>
      </c>
      <c r="Q578" s="218">
        <v>400000</v>
      </c>
    </row>
    <row r="579" spans="1:17" ht="22.5" customHeight="1" x14ac:dyDescent="0.15">
      <c r="A579" s="414"/>
      <c r="B579" s="423"/>
      <c r="C579" s="428"/>
      <c r="D579" s="429"/>
      <c r="E579" s="429"/>
      <c r="F579" s="429"/>
      <c r="G579" s="429"/>
      <c r="H579" s="631"/>
      <c r="I579" s="632"/>
      <c r="J579" s="632"/>
      <c r="K579" s="430"/>
      <c r="L579" s="429"/>
      <c r="M579" s="430"/>
      <c r="N579" s="363" t="s">
        <v>1495</v>
      </c>
      <c r="O579" s="452" t="s">
        <v>1496</v>
      </c>
      <c r="P579" s="450">
        <v>4000000</v>
      </c>
      <c r="Q579" s="214">
        <v>2500000</v>
      </c>
    </row>
    <row r="580" spans="1:17" ht="22.5" customHeight="1" x14ac:dyDescent="0.15">
      <c r="A580" s="414"/>
      <c r="B580" s="423"/>
      <c r="C580" s="428"/>
      <c r="D580" s="429"/>
      <c r="E580" s="429"/>
      <c r="F580" s="429"/>
      <c r="G580" s="429"/>
      <c r="H580" s="631"/>
      <c r="I580" s="632"/>
      <c r="J580" s="632"/>
      <c r="K580" s="430"/>
      <c r="L580" s="429"/>
      <c r="M580" s="430"/>
      <c r="N580" s="363" t="s">
        <v>83</v>
      </c>
      <c r="O580" s="364" t="s">
        <v>1497</v>
      </c>
      <c r="P580" s="458">
        <v>6600000</v>
      </c>
      <c r="Q580" s="216">
        <v>1200000</v>
      </c>
    </row>
    <row r="581" spans="1:17" ht="22.5" customHeight="1" x14ac:dyDescent="0.15">
      <c r="A581" s="414"/>
      <c r="B581" s="423"/>
      <c r="C581" s="428"/>
      <c r="D581" s="429"/>
      <c r="E581" s="429"/>
      <c r="F581" s="429"/>
      <c r="G581" s="429"/>
      <c r="H581" s="631"/>
      <c r="I581" s="632"/>
      <c r="J581" s="632"/>
      <c r="K581" s="430"/>
      <c r="L581" s="429"/>
      <c r="M581" s="430"/>
      <c r="N581" s="363" t="s">
        <v>1498</v>
      </c>
      <c r="O581" s="452" t="s">
        <v>1499</v>
      </c>
      <c r="P581" s="450">
        <v>12000000</v>
      </c>
      <c r="Q581" s="218">
        <v>1000000</v>
      </c>
    </row>
    <row r="582" spans="1:17" ht="22.5" customHeight="1" x14ac:dyDescent="0.15">
      <c r="A582" s="414"/>
      <c r="B582" s="423"/>
      <c r="C582" s="428"/>
      <c r="D582" s="429"/>
      <c r="E582" s="429"/>
      <c r="F582" s="429"/>
      <c r="G582" s="429"/>
      <c r="H582" s="631"/>
      <c r="I582" s="632"/>
      <c r="J582" s="632"/>
      <c r="K582" s="430"/>
      <c r="L582" s="429"/>
      <c r="M582" s="430"/>
      <c r="N582" s="363" t="s">
        <v>347</v>
      </c>
      <c r="O582" s="364" t="s">
        <v>1500</v>
      </c>
      <c r="P582" s="458">
        <v>8800000</v>
      </c>
      <c r="Q582" s="218">
        <v>300000</v>
      </c>
    </row>
    <row r="583" spans="1:17" ht="22.5" customHeight="1" x14ac:dyDescent="0.15">
      <c r="A583" s="414"/>
      <c r="B583" s="423"/>
      <c r="C583" s="428"/>
      <c r="D583" s="429"/>
      <c r="E583" s="429"/>
      <c r="F583" s="429"/>
      <c r="G583" s="429"/>
      <c r="H583" s="631"/>
      <c r="I583" s="632"/>
      <c r="J583" s="632"/>
      <c r="K583" s="430"/>
      <c r="L583" s="429"/>
      <c r="M583" s="430"/>
      <c r="N583" s="363" t="s">
        <v>1501</v>
      </c>
      <c r="O583" s="364" t="s">
        <v>1502</v>
      </c>
      <c r="P583" s="458">
        <v>8000000</v>
      </c>
      <c r="Q583" s="214">
        <v>1290000</v>
      </c>
    </row>
    <row r="584" spans="1:17" ht="33" customHeight="1" x14ac:dyDescent="0.15">
      <c r="A584" s="414"/>
      <c r="B584" s="423"/>
      <c r="C584" s="428"/>
      <c r="D584" s="429"/>
      <c r="E584" s="429"/>
      <c r="F584" s="429"/>
      <c r="G584" s="429"/>
      <c r="H584" s="631"/>
      <c r="I584" s="632"/>
      <c r="J584" s="632"/>
      <c r="K584" s="430"/>
      <c r="L584" s="429"/>
      <c r="M584" s="430"/>
      <c r="N584" s="363" t="s">
        <v>1503</v>
      </c>
      <c r="O584" s="364" t="s">
        <v>1504</v>
      </c>
      <c r="P584" s="458">
        <v>7000000</v>
      </c>
      <c r="Q584" s="217">
        <v>470000</v>
      </c>
    </row>
    <row r="585" spans="1:17" ht="42" customHeight="1" x14ac:dyDescent="0.15">
      <c r="A585" s="414"/>
      <c r="B585" s="423"/>
      <c r="C585" s="428"/>
      <c r="D585" s="429"/>
      <c r="E585" s="429"/>
      <c r="F585" s="429"/>
      <c r="G585" s="429"/>
      <c r="H585" s="631"/>
      <c r="I585" s="632"/>
      <c r="J585" s="632"/>
      <c r="K585" s="430"/>
      <c r="L585" s="429"/>
      <c r="M585" s="430"/>
      <c r="N585" s="363" t="s">
        <v>1505</v>
      </c>
      <c r="O585" s="512" t="s">
        <v>1504</v>
      </c>
      <c r="P585" s="460">
        <v>7000000</v>
      </c>
      <c r="Q585" s="218">
        <v>820000</v>
      </c>
    </row>
    <row r="586" spans="1:17" ht="22.5" customHeight="1" x14ac:dyDescent="0.15">
      <c r="A586" s="414"/>
      <c r="B586" s="423"/>
      <c r="C586" s="428"/>
      <c r="D586" s="429"/>
      <c r="E586" s="429"/>
      <c r="F586" s="429"/>
      <c r="G586" s="429"/>
      <c r="H586" s="631"/>
      <c r="I586" s="632"/>
      <c r="J586" s="632"/>
      <c r="K586" s="430"/>
      <c r="L586" s="429"/>
      <c r="M586" s="430"/>
      <c r="N586" s="363" t="s">
        <v>82</v>
      </c>
      <c r="O586" s="364"/>
      <c r="P586" s="438">
        <v>34100000</v>
      </c>
      <c r="Q586" s="214">
        <v>3000000</v>
      </c>
    </row>
    <row r="587" spans="1:17" ht="22.5" customHeight="1" x14ac:dyDescent="0.15">
      <c r="A587" s="414"/>
      <c r="B587" s="423"/>
      <c r="C587" s="428"/>
      <c r="D587" s="429"/>
      <c r="E587" s="429"/>
      <c r="F587" s="429"/>
      <c r="G587" s="429"/>
      <c r="H587" s="631"/>
      <c r="I587" s="632"/>
      <c r="J587" s="632"/>
      <c r="K587" s="430"/>
      <c r="L587" s="429"/>
      <c r="M587" s="430"/>
      <c r="N587" s="363" t="s">
        <v>81</v>
      </c>
      <c r="O587" s="465" t="s">
        <v>1506</v>
      </c>
      <c r="P587" s="471">
        <v>12000000</v>
      </c>
      <c r="Q587" s="219">
        <v>1500000</v>
      </c>
    </row>
    <row r="588" spans="1:17" ht="22.5" customHeight="1" x14ac:dyDescent="0.15">
      <c r="A588" s="414"/>
      <c r="B588" s="423"/>
      <c r="C588" s="428"/>
      <c r="D588" s="429"/>
      <c r="E588" s="429"/>
      <c r="F588" s="429"/>
      <c r="G588" s="429"/>
      <c r="H588" s="631"/>
      <c r="I588" s="632"/>
      <c r="J588" s="632"/>
      <c r="K588" s="430"/>
      <c r="L588" s="429"/>
      <c r="M588" s="430"/>
      <c r="N588" s="363" t="s">
        <v>1507</v>
      </c>
      <c r="O588" s="364" t="s">
        <v>1508</v>
      </c>
      <c r="P588" s="458">
        <v>7500000</v>
      </c>
      <c r="Q588" s="235">
        <v>500000</v>
      </c>
    </row>
    <row r="589" spans="1:17" ht="22.5" customHeight="1" x14ac:dyDescent="0.15">
      <c r="A589" s="414"/>
      <c r="B589" s="423"/>
      <c r="C589" s="428"/>
      <c r="D589" s="429"/>
      <c r="E589" s="429"/>
      <c r="F589" s="429"/>
      <c r="G589" s="429"/>
      <c r="H589" s="631"/>
      <c r="I589" s="632"/>
      <c r="J589" s="632"/>
      <c r="K589" s="430"/>
      <c r="L589" s="429"/>
      <c r="M589" s="430"/>
      <c r="N589" s="363" t="s">
        <v>1509</v>
      </c>
      <c r="O589" s="474"/>
      <c r="P589" s="475"/>
      <c r="Q589" s="217">
        <v>400000</v>
      </c>
    </row>
    <row r="590" spans="1:17" ht="22.5" customHeight="1" x14ac:dyDescent="0.15">
      <c r="A590" s="414"/>
      <c r="B590" s="423"/>
      <c r="C590" s="428"/>
      <c r="D590" s="429"/>
      <c r="E590" s="429"/>
      <c r="F590" s="429"/>
      <c r="G590" s="429"/>
      <c r="H590" s="631"/>
      <c r="I590" s="632"/>
      <c r="J590" s="632"/>
      <c r="K590" s="430"/>
      <c r="L590" s="429"/>
      <c r="M590" s="430"/>
      <c r="N590" s="363" t="s">
        <v>1510</v>
      </c>
      <c r="O590" s="512" t="s">
        <v>1511</v>
      </c>
      <c r="P590" s="460">
        <v>14600000</v>
      </c>
      <c r="Q590" s="217">
        <v>600000</v>
      </c>
    </row>
    <row r="591" spans="1:17" ht="22.5" customHeight="1" x14ac:dyDescent="0.15">
      <c r="A591" s="414"/>
      <c r="B591" s="423"/>
      <c r="C591" s="428"/>
      <c r="D591" s="429"/>
      <c r="E591" s="429"/>
      <c r="F591" s="429"/>
      <c r="G591" s="429"/>
      <c r="H591" s="631"/>
      <c r="I591" s="632"/>
      <c r="J591" s="632"/>
      <c r="K591" s="430"/>
      <c r="L591" s="429"/>
      <c r="M591" s="430"/>
      <c r="N591" s="363" t="s">
        <v>80</v>
      </c>
      <c r="O591" s="364"/>
      <c r="P591" s="438">
        <v>4500000</v>
      </c>
      <c r="Q591" s="217">
        <v>200000</v>
      </c>
    </row>
    <row r="592" spans="1:17" ht="22.5" customHeight="1" x14ac:dyDescent="0.15">
      <c r="A592" s="414"/>
      <c r="B592" s="423"/>
      <c r="C592" s="428"/>
      <c r="D592" s="429"/>
      <c r="E592" s="429"/>
      <c r="F592" s="429"/>
      <c r="G592" s="429"/>
      <c r="H592" s="631"/>
      <c r="I592" s="632"/>
      <c r="J592" s="632"/>
      <c r="K592" s="430"/>
      <c r="L592" s="429"/>
      <c r="M592" s="430"/>
      <c r="N592" s="363" t="s">
        <v>79</v>
      </c>
      <c r="O592" s="452" t="s">
        <v>1512</v>
      </c>
      <c r="P592" s="450">
        <v>1000000</v>
      </c>
      <c r="Q592" s="214">
        <v>4500000</v>
      </c>
    </row>
    <row r="593" spans="1:17" ht="36" customHeight="1" x14ac:dyDescent="0.15">
      <c r="A593" s="414"/>
      <c r="B593" s="423"/>
      <c r="C593" s="428"/>
      <c r="D593" s="429"/>
      <c r="E593" s="429"/>
      <c r="F593" s="429"/>
      <c r="G593" s="429"/>
      <c r="H593" s="631"/>
      <c r="I593" s="632"/>
      <c r="J593" s="632"/>
      <c r="K593" s="430"/>
      <c r="L593" s="429"/>
      <c r="M593" s="430"/>
      <c r="N593" s="363" t="s">
        <v>78</v>
      </c>
      <c r="O593" s="452" t="s">
        <v>1513</v>
      </c>
      <c r="P593" s="450">
        <v>1000000</v>
      </c>
      <c r="Q593" s="217">
        <v>4500000</v>
      </c>
    </row>
    <row r="594" spans="1:17" ht="22.5" customHeight="1" x14ac:dyDescent="0.15">
      <c r="A594" s="414"/>
      <c r="B594" s="423"/>
      <c r="C594" s="428"/>
      <c r="D594" s="429"/>
      <c r="E594" s="429"/>
      <c r="F594" s="429"/>
      <c r="G594" s="429"/>
      <c r="H594" s="631"/>
      <c r="I594" s="632"/>
      <c r="J594" s="632"/>
      <c r="K594" s="430"/>
      <c r="L594" s="429"/>
      <c r="M594" s="430"/>
      <c r="N594" s="363" t="s">
        <v>77</v>
      </c>
      <c r="O594" s="465" t="s">
        <v>1514</v>
      </c>
      <c r="P594" s="471">
        <v>1000000</v>
      </c>
      <c r="Q594" s="214">
        <v>18000000</v>
      </c>
    </row>
    <row r="595" spans="1:17" ht="22.5" customHeight="1" x14ac:dyDescent="0.15">
      <c r="A595" s="414"/>
      <c r="B595" s="423"/>
      <c r="C595" s="428"/>
      <c r="D595" s="429"/>
      <c r="E595" s="429"/>
      <c r="F595" s="429"/>
      <c r="G595" s="429"/>
      <c r="H595" s="631"/>
      <c r="I595" s="632"/>
      <c r="J595" s="632"/>
      <c r="K595" s="430"/>
      <c r="L595" s="429"/>
      <c r="M595" s="430"/>
      <c r="N595" s="363" t="s">
        <v>1515</v>
      </c>
      <c r="O595" s="452" t="s">
        <v>1516</v>
      </c>
      <c r="P595" s="450">
        <v>1500000</v>
      </c>
      <c r="Q595" s="235">
        <v>5400000</v>
      </c>
    </row>
    <row r="596" spans="1:17" ht="22.5" customHeight="1" x14ac:dyDescent="0.15">
      <c r="A596" s="414"/>
      <c r="B596" s="423"/>
      <c r="C596" s="428"/>
      <c r="D596" s="429"/>
      <c r="E596" s="429"/>
      <c r="F596" s="429"/>
      <c r="G596" s="429"/>
      <c r="H596" s="631"/>
      <c r="I596" s="632"/>
      <c r="J596" s="632"/>
      <c r="K596" s="430"/>
      <c r="L596" s="429"/>
      <c r="M596" s="430"/>
      <c r="N596" s="363" t="s">
        <v>76</v>
      </c>
      <c r="O596" s="364"/>
      <c r="P596" s="438">
        <v>12900000</v>
      </c>
      <c r="Q596" s="216">
        <v>1000000</v>
      </c>
    </row>
    <row r="597" spans="1:17" ht="22.5" customHeight="1" x14ac:dyDescent="0.15">
      <c r="A597" s="414"/>
      <c r="B597" s="423"/>
      <c r="C597" s="428"/>
      <c r="D597" s="429"/>
      <c r="E597" s="429"/>
      <c r="F597" s="429"/>
      <c r="G597" s="429"/>
      <c r="H597" s="631"/>
      <c r="I597" s="632"/>
      <c r="J597" s="632"/>
      <c r="K597" s="430"/>
      <c r="L597" s="429"/>
      <c r="M597" s="430"/>
      <c r="N597" s="363" t="s">
        <v>75</v>
      </c>
      <c r="O597" s="465" t="s">
        <v>1517</v>
      </c>
      <c r="P597" s="471">
        <v>900000</v>
      </c>
      <c r="Q597" s="214">
        <v>3500000</v>
      </c>
    </row>
    <row r="598" spans="1:17" ht="22.5" customHeight="1" x14ac:dyDescent="0.15">
      <c r="A598" s="414"/>
      <c r="B598" s="423"/>
      <c r="C598" s="428"/>
      <c r="D598" s="429"/>
      <c r="E598" s="429"/>
      <c r="F598" s="429"/>
      <c r="G598" s="429"/>
      <c r="H598" s="631"/>
      <c r="I598" s="632"/>
      <c r="J598" s="632"/>
      <c r="K598" s="430"/>
      <c r="L598" s="429"/>
      <c r="M598" s="430"/>
      <c r="N598" s="363" t="s">
        <v>348</v>
      </c>
      <c r="O598" s="465" t="s">
        <v>1518</v>
      </c>
      <c r="P598" s="471">
        <v>3000000</v>
      </c>
      <c r="Q598" s="235">
        <v>3500000</v>
      </c>
    </row>
    <row r="599" spans="1:17" ht="22.5" customHeight="1" x14ac:dyDescent="0.15">
      <c r="A599" s="414"/>
      <c r="B599" s="423"/>
      <c r="C599" s="428"/>
      <c r="D599" s="429"/>
      <c r="E599" s="429"/>
      <c r="F599" s="429"/>
      <c r="G599" s="429"/>
      <c r="H599" s="631"/>
      <c r="I599" s="632"/>
      <c r="J599" s="632"/>
      <c r="K599" s="430"/>
      <c r="L599" s="429"/>
      <c r="M599" s="430"/>
      <c r="N599" s="363" t="s">
        <v>1519</v>
      </c>
      <c r="O599" s="465" t="s">
        <v>1520</v>
      </c>
      <c r="P599" s="471">
        <v>5000000</v>
      </c>
      <c r="Q599" s="214">
        <v>8880000</v>
      </c>
    </row>
    <row r="600" spans="1:17" ht="22.5" customHeight="1" x14ac:dyDescent="0.15">
      <c r="A600" s="414"/>
      <c r="B600" s="423"/>
      <c r="C600" s="428"/>
      <c r="D600" s="429"/>
      <c r="E600" s="429"/>
      <c r="F600" s="429"/>
      <c r="G600" s="429"/>
      <c r="H600" s="631"/>
      <c r="I600" s="632"/>
      <c r="J600" s="632"/>
      <c r="K600" s="430"/>
      <c r="L600" s="429"/>
      <c r="M600" s="430"/>
      <c r="N600" s="363" t="s">
        <v>1521</v>
      </c>
      <c r="O600" s="465" t="s">
        <v>1522</v>
      </c>
      <c r="P600" s="471">
        <v>2000000</v>
      </c>
      <c r="Q600" s="216">
        <v>1000000</v>
      </c>
    </row>
    <row r="601" spans="1:17" ht="22.5" customHeight="1" x14ac:dyDescent="0.15">
      <c r="A601" s="414"/>
      <c r="B601" s="423"/>
      <c r="C601" s="428"/>
      <c r="D601" s="429"/>
      <c r="E601" s="429"/>
      <c r="F601" s="429"/>
      <c r="G601" s="429"/>
      <c r="H601" s="631"/>
      <c r="I601" s="632"/>
      <c r="J601" s="632"/>
      <c r="K601" s="430"/>
      <c r="L601" s="429"/>
      <c r="M601" s="430"/>
      <c r="N601" s="363" t="s">
        <v>781</v>
      </c>
      <c r="O601" s="465" t="s">
        <v>782</v>
      </c>
      <c r="P601" s="471">
        <v>1000000</v>
      </c>
      <c r="Q601" s="218"/>
    </row>
    <row r="602" spans="1:17" ht="22.5" customHeight="1" x14ac:dyDescent="0.15">
      <c r="A602" s="414"/>
      <c r="B602" s="423"/>
      <c r="C602" s="428"/>
      <c r="D602" s="429"/>
      <c r="E602" s="429"/>
      <c r="F602" s="429"/>
      <c r="G602" s="429"/>
      <c r="H602" s="631"/>
      <c r="I602" s="632"/>
      <c r="J602" s="632"/>
      <c r="K602" s="430"/>
      <c r="L602" s="429"/>
      <c r="M602" s="430"/>
      <c r="N602" s="363" t="s">
        <v>780</v>
      </c>
      <c r="O602" s="465" t="s">
        <v>783</v>
      </c>
      <c r="P602" s="471">
        <v>1000000</v>
      </c>
      <c r="Q602" s="189"/>
    </row>
    <row r="603" spans="1:17" ht="22.5" customHeight="1" x14ac:dyDescent="0.15">
      <c r="A603" s="414"/>
      <c r="B603" s="423"/>
      <c r="C603" s="424" t="s">
        <v>1523</v>
      </c>
      <c r="D603" s="417">
        <v>0</v>
      </c>
      <c r="E603" s="417">
        <v>1400</v>
      </c>
      <c r="F603" s="417">
        <v>0</v>
      </c>
      <c r="G603" s="417">
        <v>1400</v>
      </c>
      <c r="H603" s="622">
        <v>0</v>
      </c>
      <c r="I603" s="622">
        <v>1400</v>
      </c>
      <c r="J603" s="624">
        <v>1400</v>
      </c>
      <c r="K603" s="419">
        <f>G603-J603</f>
        <v>0</v>
      </c>
      <c r="L603" s="417">
        <v>200</v>
      </c>
      <c r="M603" s="417">
        <v>1200</v>
      </c>
      <c r="N603" s="431"/>
      <c r="O603" s="432"/>
      <c r="P603" s="457"/>
      <c r="Q603" s="189"/>
    </row>
    <row r="604" spans="1:17" ht="22.5" customHeight="1" x14ac:dyDescent="0.15">
      <c r="A604" s="414"/>
      <c r="B604" s="423"/>
      <c r="C604" s="425"/>
      <c r="D604" s="426"/>
      <c r="E604" s="426"/>
      <c r="F604" s="426"/>
      <c r="G604" s="426"/>
      <c r="H604" s="628"/>
      <c r="I604" s="629"/>
      <c r="J604" s="629"/>
      <c r="K604" s="427"/>
      <c r="L604" s="426"/>
      <c r="M604" s="427"/>
      <c r="N604" s="363" t="s">
        <v>74</v>
      </c>
      <c r="O604" s="364"/>
      <c r="P604" s="438">
        <v>1400000</v>
      </c>
      <c r="Q604" s="214">
        <v>29000000</v>
      </c>
    </row>
    <row r="605" spans="1:17" ht="22.5" customHeight="1" x14ac:dyDescent="0.15">
      <c r="A605" s="414"/>
      <c r="B605" s="423"/>
      <c r="C605" s="428"/>
      <c r="D605" s="429"/>
      <c r="E605" s="429"/>
      <c r="F605" s="429"/>
      <c r="G605" s="429"/>
      <c r="H605" s="631"/>
      <c r="I605" s="632"/>
      <c r="J605" s="632"/>
      <c r="K605" s="430"/>
      <c r="L605" s="429"/>
      <c r="M605" s="430"/>
      <c r="N605" s="363" t="s">
        <v>73</v>
      </c>
      <c r="O605" s="452" t="s">
        <v>1524</v>
      </c>
      <c r="P605" s="450">
        <v>1000000</v>
      </c>
      <c r="Q605" s="219">
        <v>20000000</v>
      </c>
    </row>
    <row r="606" spans="1:17" ht="22.5" customHeight="1" x14ac:dyDescent="0.15">
      <c r="A606" s="414"/>
      <c r="B606" s="423"/>
      <c r="C606" s="428"/>
      <c r="D606" s="429"/>
      <c r="E606" s="429"/>
      <c r="F606" s="429"/>
      <c r="G606" s="429"/>
      <c r="H606" s="631"/>
      <c r="I606" s="632"/>
      <c r="J606" s="632"/>
      <c r="K606" s="430"/>
      <c r="L606" s="429"/>
      <c r="M606" s="430"/>
      <c r="N606" s="363" t="s">
        <v>1525</v>
      </c>
      <c r="O606" s="452" t="s">
        <v>1526</v>
      </c>
      <c r="P606" s="450">
        <v>400000</v>
      </c>
      <c r="Q606" s="219">
        <v>6000000</v>
      </c>
    </row>
    <row r="607" spans="1:17" ht="22.5" customHeight="1" x14ac:dyDescent="0.15">
      <c r="A607" s="414"/>
      <c r="B607" s="423"/>
      <c r="C607" s="424" t="s">
        <v>1528</v>
      </c>
      <c r="D607" s="417">
        <v>0</v>
      </c>
      <c r="E607" s="417">
        <v>32260</v>
      </c>
      <c r="F607" s="417">
        <v>0</v>
      </c>
      <c r="G607" s="417">
        <v>32260</v>
      </c>
      <c r="H607" s="622">
        <v>0</v>
      </c>
      <c r="I607" s="622">
        <v>39110</v>
      </c>
      <c r="J607" s="624">
        <v>39110</v>
      </c>
      <c r="K607" s="419">
        <f>G607-J607</f>
        <v>-6850</v>
      </c>
      <c r="L607" s="417">
        <v>31649</v>
      </c>
      <c r="M607" s="417">
        <v>611</v>
      </c>
      <c r="N607" s="431"/>
      <c r="O607" s="432"/>
      <c r="P607" s="457"/>
      <c r="Q607" s="214">
        <v>58045000</v>
      </c>
    </row>
    <row r="608" spans="1:17" ht="22.5" customHeight="1" x14ac:dyDescent="0.15">
      <c r="A608" s="414"/>
      <c r="B608" s="423"/>
      <c r="C608" s="425"/>
      <c r="D608" s="426"/>
      <c r="E608" s="426"/>
      <c r="F608" s="426"/>
      <c r="G608" s="426"/>
      <c r="H608" s="628"/>
      <c r="I608" s="629"/>
      <c r="J608" s="629"/>
      <c r="K608" s="427"/>
      <c r="L608" s="426"/>
      <c r="M608" s="427"/>
      <c r="N608" s="363" t="s">
        <v>72</v>
      </c>
      <c r="O608" s="364"/>
      <c r="P608" s="438">
        <v>2500000</v>
      </c>
      <c r="Q608" s="219">
        <v>35000000</v>
      </c>
    </row>
    <row r="609" spans="1:17" ht="22.5" customHeight="1" x14ac:dyDescent="0.15">
      <c r="A609" s="414"/>
      <c r="B609" s="423"/>
      <c r="C609" s="428"/>
      <c r="D609" s="429"/>
      <c r="E609" s="429"/>
      <c r="F609" s="429"/>
      <c r="G609" s="429"/>
      <c r="H609" s="631"/>
      <c r="I609" s="632"/>
      <c r="J609" s="632"/>
      <c r="K609" s="430"/>
      <c r="L609" s="429"/>
      <c r="M609" s="430"/>
      <c r="N609" s="363" t="s">
        <v>349</v>
      </c>
      <c r="O609" s="364" t="s">
        <v>1529</v>
      </c>
      <c r="P609" s="458">
        <v>450000</v>
      </c>
      <c r="Q609" s="218">
        <v>3000000</v>
      </c>
    </row>
    <row r="610" spans="1:17" ht="22.5" customHeight="1" x14ac:dyDescent="0.15">
      <c r="A610" s="414"/>
      <c r="B610" s="423"/>
      <c r="C610" s="428"/>
      <c r="D610" s="429"/>
      <c r="E610" s="429"/>
      <c r="F610" s="429"/>
      <c r="G610" s="429"/>
      <c r="H610" s="631"/>
      <c r="I610" s="632"/>
      <c r="J610" s="632"/>
      <c r="K610" s="430"/>
      <c r="L610" s="429"/>
      <c r="M610" s="430"/>
      <c r="N610" s="363" t="s">
        <v>350</v>
      </c>
      <c r="O610" s="364" t="s">
        <v>351</v>
      </c>
      <c r="P610" s="458">
        <v>200000</v>
      </c>
      <c r="Q610" s="218">
        <v>300000</v>
      </c>
    </row>
    <row r="611" spans="1:17" ht="22.5" customHeight="1" x14ac:dyDescent="0.15">
      <c r="A611" s="414"/>
      <c r="B611" s="423"/>
      <c r="C611" s="428"/>
      <c r="D611" s="429"/>
      <c r="E611" s="429"/>
      <c r="F611" s="429"/>
      <c r="G611" s="429"/>
      <c r="H611" s="631"/>
      <c r="I611" s="632"/>
      <c r="J611" s="632"/>
      <c r="K611" s="430"/>
      <c r="L611" s="429"/>
      <c r="M611" s="430"/>
      <c r="N611" s="363" t="s">
        <v>352</v>
      </c>
      <c r="O611" s="364" t="s">
        <v>1530</v>
      </c>
      <c r="P611" s="458">
        <v>900000</v>
      </c>
      <c r="Q611" s="218">
        <v>125000</v>
      </c>
    </row>
    <row r="612" spans="1:17" ht="22.5" customHeight="1" x14ac:dyDescent="0.15">
      <c r="A612" s="414"/>
      <c r="B612" s="423"/>
      <c r="C612" s="428"/>
      <c r="D612" s="429"/>
      <c r="E612" s="429"/>
      <c r="F612" s="429"/>
      <c r="G612" s="429"/>
      <c r="H612" s="631"/>
      <c r="I612" s="632"/>
      <c r="J612" s="632"/>
      <c r="K612" s="430"/>
      <c r="L612" s="429"/>
      <c r="M612" s="430"/>
      <c r="N612" s="363" t="s">
        <v>354</v>
      </c>
      <c r="O612" s="364" t="s">
        <v>66</v>
      </c>
      <c r="P612" s="458">
        <v>300000</v>
      </c>
      <c r="Q612" s="218">
        <v>1920000</v>
      </c>
    </row>
    <row r="613" spans="1:17" ht="22.5" customHeight="1" x14ac:dyDescent="0.15">
      <c r="A613" s="414"/>
      <c r="B613" s="423"/>
      <c r="C613" s="428"/>
      <c r="D613" s="429"/>
      <c r="E613" s="429"/>
      <c r="F613" s="429"/>
      <c r="G613" s="429"/>
      <c r="H613" s="631"/>
      <c r="I613" s="632"/>
      <c r="J613" s="632"/>
      <c r="K613" s="430"/>
      <c r="L613" s="429"/>
      <c r="M613" s="430"/>
      <c r="N613" s="363" t="s">
        <v>355</v>
      </c>
      <c r="O613" s="364" t="s">
        <v>1531</v>
      </c>
      <c r="P613" s="458">
        <v>50000</v>
      </c>
      <c r="Q613" s="218">
        <v>3000000</v>
      </c>
    </row>
    <row r="614" spans="1:17" ht="22.5" customHeight="1" x14ac:dyDescent="0.15">
      <c r="A614" s="414"/>
      <c r="B614" s="423"/>
      <c r="C614" s="428"/>
      <c r="D614" s="429"/>
      <c r="E614" s="429"/>
      <c r="F614" s="429"/>
      <c r="G614" s="429"/>
      <c r="H614" s="631"/>
      <c r="I614" s="632"/>
      <c r="J614" s="632"/>
      <c r="K614" s="430"/>
      <c r="L614" s="429"/>
      <c r="M614" s="430"/>
      <c r="N614" s="363" t="s">
        <v>1532</v>
      </c>
      <c r="O614" s="364" t="s">
        <v>66</v>
      </c>
      <c r="P614" s="458">
        <v>300000</v>
      </c>
      <c r="Q614" s="218">
        <v>1500000</v>
      </c>
    </row>
    <row r="615" spans="1:17" ht="22.5" customHeight="1" x14ac:dyDescent="0.15">
      <c r="A615" s="414"/>
      <c r="B615" s="423"/>
      <c r="C615" s="428"/>
      <c r="D615" s="429"/>
      <c r="E615" s="429"/>
      <c r="F615" s="429"/>
      <c r="G615" s="429"/>
      <c r="H615" s="631"/>
      <c r="I615" s="632"/>
      <c r="J615" s="632"/>
      <c r="K615" s="430"/>
      <c r="L615" s="429"/>
      <c r="M615" s="430"/>
      <c r="N615" s="363" t="s">
        <v>67</v>
      </c>
      <c r="O615" s="364" t="s">
        <v>1533</v>
      </c>
      <c r="P615" s="458">
        <v>200000</v>
      </c>
      <c r="Q615" s="218">
        <v>2000000</v>
      </c>
    </row>
    <row r="616" spans="1:17" ht="22.5" customHeight="1" x14ac:dyDescent="0.15">
      <c r="A616" s="414"/>
      <c r="B616" s="423"/>
      <c r="C616" s="428"/>
      <c r="D616" s="429"/>
      <c r="E616" s="429"/>
      <c r="F616" s="429"/>
      <c r="G616" s="429"/>
      <c r="H616" s="631"/>
      <c r="I616" s="632"/>
      <c r="J616" s="632"/>
      <c r="K616" s="430"/>
      <c r="L616" s="429"/>
      <c r="M616" s="430"/>
      <c r="N616" s="363" t="s">
        <v>356</v>
      </c>
      <c r="O616" s="364" t="s">
        <v>113</v>
      </c>
      <c r="P616" s="458">
        <v>100000</v>
      </c>
      <c r="Q616" s="218">
        <v>2000000</v>
      </c>
    </row>
    <row r="617" spans="1:17" ht="22.5" customHeight="1" x14ac:dyDescent="0.15">
      <c r="A617" s="414"/>
      <c r="B617" s="423"/>
      <c r="C617" s="428"/>
      <c r="D617" s="429"/>
      <c r="E617" s="429"/>
      <c r="F617" s="429"/>
      <c r="G617" s="429"/>
      <c r="H617" s="631"/>
      <c r="I617" s="632"/>
      <c r="J617" s="632"/>
      <c r="K617" s="430"/>
      <c r="L617" s="429"/>
      <c r="M617" s="430"/>
      <c r="N617" s="363" t="s">
        <v>71</v>
      </c>
      <c r="O617" s="364"/>
      <c r="P617" s="438">
        <v>3960000</v>
      </c>
      <c r="Q617" s="189"/>
    </row>
    <row r="618" spans="1:17" ht="22.5" customHeight="1" x14ac:dyDescent="0.15">
      <c r="A618" s="414"/>
      <c r="B618" s="423"/>
      <c r="C618" s="428"/>
      <c r="D618" s="429"/>
      <c r="E618" s="429"/>
      <c r="F618" s="429"/>
      <c r="G618" s="429"/>
      <c r="H618" s="631"/>
      <c r="I618" s="632"/>
      <c r="J618" s="632"/>
      <c r="K618" s="430"/>
      <c r="L618" s="429"/>
      <c r="M618" s="430"/>
      <c r="N618" s="363" t="s">
        <v>70</v>
      </c>
      <c r="O618" s="364" t="s">
        <v>1534</v>
      </c>
      <c r="P618" s="458">
        <v>860000</v>
      </c>
      <c r="Q618" s="189"/>
    </row>
    <row r="619" spans="1:17" ht="22.5" customHeight="1" x14ac:dyDescent="0.15">
      <c r="A619" s="414"/>
      <c r="B619" s="423"/>
      <c r="C619" s="428"/>
      <c r="D619" s="429"/>
      <c r="E619" s="429"/>
      <c r="F619" s="429"/>
      <c r="G619" s="429"/>
      <c r="H619" s="631"/>
      <c r="I619" s="632"/>
      <c r="J619" s="632"/>
      <c r="K619" s="430"/>
      <c r="L619" s="429"/>
      <c r="M619" s="430"/>
      <c r="N619" s="363" t="s">
        <v>349</v>
      </c>
      <c r="O619" s="364" t="s">
        <v>1529</v>
      </c>
      <c r="P619" s="458">
        <v>450000</v>
      </c>
      <c r="Q619" s="189"/>
    </row>
    <row r="620" spans="1:17" ht="23.25" customHeight="1" x14ac:dyDescent="0.15">
      <c r="A620" s="414"/>
      <c r="B620" s="423"/>
      <c r="C620" s="428"/>
      <c r="D620" s="429"/>
      <c r="E620" s="429"/>
      <c r="F620" s="429"/>
      <c r="G620" s="429"/>
      <c r="H620" s="631"/>
      <c r="I620" s="632"/>
      <c r="J620" s="632"/>
      <c r="K620" s="430"/>
      <c r="L620" s="429"/>
      <c r="M620" s="430"/>
      <c r="N620" s="363" t="s">
        <v>350</v>
      </c>
      <c r="O620" s="364" t="s">
        <v>351</v>
      </c>
      <c r="P620" s="458">
        <v>200000</v>
      </c>
      <c r="Q620" s="78">
        <v>500000</v>
      </c>
    </row>
    <row r="621" spans="1:17" ht="23.25" customHeight="1" x14ac:dyDescent="0.15">
      <c r="A621" s="414"/>
      <c r="B621" s="423"/>
      <c r="C621" s="428"/>
      <c r="D621" s="429"/>
      <c r="E621" s="429"/>
      <c r="F621" s="429"/>
      <c r="G621" s="429"/>
      <c r="H621" s="631"/>
      <c r="I621" s="632"/>
      <c r="J621" s="632"/>
      <c r="K621" s="430"/>
      <c r="L621" s="429"/>
      <c r="M621" s="430"/>
      <c r="N621" s="363" t="s">
        <v>352</v>
      </c>
      <c r="O621" s="364" t="s">
        <v>353</v>
      </c>
      <c r="P621" s="458">
        <v>1200000</v>
      </c>
      <c r="Q621" s="79">
        <v>500000</v>
      </c>
    </row>
    <row r="622" spans="1:17" ht="22.5" customHeight="1" x14ac:dyDescent="0.15">
      <c r="A622" s="414"/>
      <c r="B622" s="423"/>
      <c r="C622" s="428"/>
      <c r="D622" s="429"/>
      <c r="E622" s="429"/>
      <c r="F622" s="429"/>
      <c r="G622" s="429"/>
      <c r="H622" s="631"/>
      <c r="I622" s="632"/>
      <c r="J622" s="632"/>
      <c r="K622" s="430"/>
      <c r="L622" s="429"/>
      <c r="M622" s="430"/>
      <c r="N622" s="363" t="s">
        <v>69</v>
      </c>
      <c r="O622" s="364" t="s">
        <v>66</v>
      </c>
      <c r="P622" s="458">
        <v>300000</v>
      </c>
      <c r="Q622" s="189"/>
    </row>
    <row r="623" spans="1:17" ht="22.5" customHeight="1" x14ac:dyDescent="0.15">
      <c r="A623" s="414"/>
      <c r="B623" s="423"/>
      <c r="C623" s="428"/>
      <c r="D623" s="429"/>
      <c r="E623" s="429"/>
      <c r="F623" s="429"/>
      <c r="G623" s="429"/>
      <c r="H623" s="631"/>
      <c r="I623" s="632"/>
      <c r="J623" s="632"/>
      <c r="K623" s="430"/>
      <c r="L623" s="429"/>
      <c r="M623" s="430"/>
      <c r="N623" s="363" t="s">
        <v>68</v>
      </c>
      <c r="O623" s="364" t="s">
        <v>1531</v>
      </c>
      <c r="P623" s="458">
        <v>50000</v>
      </c>
      <c r="Q623" s="189"/>
    </row>
    <row r="624" spans="1:17" ht="39.75" customHeight="1" x14ac:dyDescent="0.15">
      <c r="A624" s="414"/>
      <c r="B624" s="423"/>
      <c r="C624" s="428"/>
      <c r="D624" s="429"/>
      <c r="E624" s="429"/>
      <c r="F624" s="429"/>
      <c r="G624" s="429"/>
      <c r="H624" s="631"/>
      <c r="I624" s="632"/>
      <c r="J624" s="632"/>
      <c r="K624" s="430"/>
      <c r="L624" s="429"/>
      <c r="M624" s="430"/>
      <c r="N624" s="363" t="s">
        <v>356</v>
      </c>
      <c r="O624" s="364" t="s">
        <v>113</v>
      </c>
      <c r="P624" s="458">
        <v>100000</v>
      </c>
      <c r="Q624" s="189"/>
    </row>
    <row r="625" spans="1:17" ht="22.5" customHeight="1" x14ac:dyDescent="0.15">
      <c r="A625" s="414"/>
      <c r="B625" s="423"/>
      <c r="C625" s="428"/>
      <c r="D625" s="429"/>
      <c r="E625" s="429"/>
      <c r="F625" s="429"/>
      <c r="G625" s="429"/>
      <c r="H625" s="631"/>
      <c r="I625" s="632"/>
      <c r="J625" s="632"/>
      <c r="K625" s="430"/>
      <c r="L625" s="429"/>
      <c r="M625" s="430"/>
      <c r="N625" s="363" t="s">
        <v>1532</v>
      </c>
      <c r="O625" s="364" t="s">
        <v>66</v>
      </c>
      <c r="P625" s="458">
        <v>300000</v>
      </c>
      <c r="Q625" s="189"/>
    </row>
    <row r="626" spans="1:17" ht="22.5" customHeight="1" x14ac:dyDescent="0.15">
      <c r="A626" s="414"/>
      <c r="B626" s="423"/>
      <c r="C626" s="428"/>
      <c r="D626" s="429"/>
      <c r="E626" s="429"/>
      <c r="F626" s="429"/>
      <c r="G626" s="429"/>
      <c r="H626" s="631"/>
      <c r="I626" s="632"/>
      <c r="J626" s="632"/>
      <c r="K626" s="430"/>
      <c r="L626" s="429"/>
      <c r="M626" s="430"/>
      <c r="N626" s="363" t="s">
        <v>1535</v>
      </c>
      <c r="O626" s="364" t="s">
        <v>1536</v>
      </c>
      <c r="P626" s="458">
        <v>300000</v>
      </c>
      <c r="Q626" s="189"/>
    </row>
    <row r="627" spans="1:17" ht="22.5" customHeight="1" x14ac:dyDescent="0.15">
      <c r="A627" s="414"/>
      <c r="B627" s="423"/>
      <c r="C627" s="428"/>
      <c r="D627" s="429"/>
      <c r="E627" s="429"/>
      <c r="F627" s="429"/>
      <c r="G627" s="429"/>
      <c r="H627" s="631"/>
      <c r="I627" s="632"/>
      <c r="J627" s="632"/>
      <c r="K627" s="430"/>
      <c r="L627" s="429"/>
      <c r="M627" s="430"/>
      <c r="N627" s="363" t="s">
        <v>67</v>
      </c>
      <c r="O627" s="364" t="s">
        <v>1533</v>
      </c>
      <c r="P627" s="458">
        <v>200000</v>
      </c>
      <c r="Q627" s="189"/>
    </row>
    <row r="628" spans="1:17" ht="22.5" customHeight="1" x14ac:dyDescent="0.15">
      <c r="A628" s="414"/>
      <c r="B628" s="423"/>
      <c r="C628" s="428"/>
      <c r="D628" s="429"/>
      <c r="E628" s="429"/>
      <c r="F628" s="429"/>
      <c r="G628" s="429"/>
      <c r="H628" s="631"/>
      <c r="I628" s="632"/>
      <c r="J628" s="632"/>
      <c r="K628" s="430"/>
      <c r="L628" s="429"/>
      <c r="M628" s="430"/>
      <c r="N628" s="363" t="s">
        <v>65</v>
      </c>
      <c r="O628" s="364"/>
      <c r="P628" s="438">
        <v>17800000</v>
      </c>
      <c r="Q628" s="78">
        <v>48407000</v>
      </c>
    </row>
    <row r="629" spans="1:17" ht="22.5" customHeight="1" x14ac:dyDescent="0.15">
      <c r="A629" s="414"/>
      <c r="B629" s="423"/>
      <c r="C629" s="428"/>
      <c r="D629" s="429"/>
      <c r="E629" s="429"/>
      <c r="F629" s="429"/>
      <c r="G629" s="429"/>
      <c r="H629" s="631"/>
      <c r="I629" s="632"/>
      <c r="J629" s="632"/>
      <c r="K629" s="430"/>
      <c r="L629" s="429"/>
      <c r="M629" s="430"/>
      <c r="N629" s="363" t="s">
        <v>1537</v>
      </c>
      <c r="O629" s="465" t="s">
        <v>1236</v>
      </c>
      <c r="P629" s="471">
        <v>2000000</v>
      </c>
      <c r="Q629" s="79">
        <v>48407000</v>
      </c>
    </row>
    <row r="630" spans="1:17" ht="22.5" customHeight="1" x14ac:dyDescent="0.15">
      <c r="A630" s="414"/>
      <c r="B630" s="423"/>
      <c r="C630" s="428"/>
      <c r="D630" s="429"/>
      <c r="E630" s="429"/>
      <c r="F630" s="429"/>
      <c r="G630" s="429"/>
      <c r="H630" s="631"/>
      <c r="I630" s="632"/>
      <c r="J630" s="632"/>
      <c r="K630" s="430"/>
      <c r="L630" s="429"/>
      <c r="M630" s="430"/>
      <c r="N630" s="363" t="s">
        <v>1538</v>
      </c>
      <c r="O630" s="473" t="s">
        <v>1539</v>
      </c>
      <c r="P630" s="470">
        <v>10000000</v>
      </c>
      <c r="Q630" s="189"/>
    </row>
    <row r="631" spans="1:17" ht="22.5" customHeight="1" x14ac:dyDescent="0.15">
      <c r="A631" s="414"/>
      <c r="B631" s="423"/>
      <c r="C631" s="428"/>
      <c r="D631" s="429"/>
      <c r="E631" s="429"/>
      <c r="F631" s="429"/>
      <c r="G631" s="429"/>
      <c r="H631" s="631"/>
      <c r="I631" s="632"/>
      <c r="J631" s="632"/>
      <c r="K631" s="430"/>
      <c r="L631" s="429"/>
      <c r="M631" s="430"/>
      <c r="N631" s="397" t="s">
        <v>1540</v>
      </c>
      <c r="O631" s="453" t="s">
        <v>1541</v>
      </c>
      <c r="P631" s="476">
        <v>800000</v>
      </c>
      <c r="Q631" s="236">
        <v>25000000</v>
      </c>
    </row>
    <row r="632" spans="1:17" ht="22.5" customHeight="1" x14ac:dyDescent="0.15">
      <c r="A632" s="414"/>
      <c r="B632" s="423"/>
      <c r="C632" s="428"/>
      <c r="D632" s="429"/>
      <c r="E632" s="429"/>
      <c r="F632" s="429"/>
      <c r="G632" s="429"/>
      <c r="H632" s="631"/>
      <c r="I632" s="632"/>
      <c r="J632" s="632"/>
      <c r="K632" s="430"/>
      <c r="L632" s="429"/>
      <c r="M632" s="430"/>
      <c r="N632" s="397" t="s">
        <v>1542</v>
      </c>
      <c r="O632" s="453" t="s">
        <v>1452</v>
      </c>
      <c r="P632" s="476">
        <v>4000000</v>
      </c>
      <c r="Q632" s="189"/>
    </row>
    <row r="633" spans="1:17" ht="22.5" customHeight="1" x14ac:dyDescent="0.15">
      <c r="A633" s="414"/>
      <c r="B633" s="423"/>
      <c r="C633" s="428"/>
      <c r="D633" s="429"/>
      <c r="E633" s="429"/>
      <c r="F633" s="429"/>
      <c r="G633" s="429"/>
      <c r="H633" s="631"/>
      <c r="I633" s="632"/>
      <c r="J633" s="632"/>
      <c r="K633" s="430"/>
      <c r="L633" s="429"/>
      <c r="M633" s="430"/>
      <c r="N633" s="397" t="s">
        <v>1543</v>
      </c>
      <c r="O633" s="453" t="s">
        <v>1544</v>
      </c>
      <c r="P633" s="476">
        <v>1000000</v>
      </c>
      <c r="Q633" s="204"/>
    </row>
    <row r="634" spans="1:17" ht="22.5" customHeight="1" x14ac:dyDescent="0.15">
      <c r="A634" s="414"/>
      <c r="B634" s="423"/>
      <c r="C634" s="428"/>
      <c r="D634" s="429"/>
      <c r="E634" s="429"/>
      <c r="F634" s="429"/>
      <c r="G634" s="429"/>
      <c r="H634" s="631"/>
      <c r="I634" s="632"/>
      <c r="J634" s="632"/>
      <c r="K634" s="430"/>
      <c r="L634" s="429"/>
      <c r="M634" s="430"/>
      <c r="N634" s="363" t="s">
        <v>64</v>
      </c>
      <c r="O634" s="364"/>
      <c r="P634" s="438">
        <v>8000000</v>
      </c>
      <c r="Q634" s="189"/>
    </row>
    <row r="635" spans="1:17" ht="22.5" customHeight="1" x14ac:dyDescent="0.15">
      <c r="A635" s="414"/>
      <c r="B635" s="423"/>
      <c r="C635" s="428"/>
      <c r="D635" s="429"/>
      <c r="E635" s="429"/>
      <c r="F635" s="429"/>
      <c r="G635" s="429"/>
      <c r="H635" s="631"/>
      <c r="I635" s="632"/>
      <c r="J635" s="632"/>
      <c r="K635" s="430"/>
      <c r="L635" s="429"/>
      <c r="M635" s="430"/>
      <c r="N635" s="363" t="s">
        <v>63</v>
      </c>
      <c r="O635" s="465" t="s">
        <v>1201</v>
      </c>
      <c r="P635" s="471">
        <v>6000000</v>
      </c>
      <c r="Q635" s="189"/>
    </row>
    <row r="636" spans="1:17" ht="22.5" customHeight="1" x14ac:dyDescent="0.15">
      <c r="A636" s="414"/>
      <c r="B636" s="423"/>
      <c r="C636" s="428"/>
      <c r="D636" s="429"/>
      <c r="E636" s="429"/>
      <c r="F636" s="429"/>
      <c r="G636" s="429"/>
      <c r="H636" s="631"/>
      <c r="I636" s="632"/>
      <c r="J636" s="632"/>
      <c r="K636" s="430"/>
      <c r="L636" s="429"/>
      <c r="M636" s="430"/>
      <c r="N636" s="363" t="s">
        <v>62</v>
      </c>
      <c r="O636" s="494" t="s">
        <v>1545</v>
      </c>
      <c r="P636" s="361">
        <v>2000000</v>
      </c>
      <c r="Q636" s="214">
        <v>90410000</v>
      </c>
    </row>
    <row r="637" spans="1:17" ht="22.5" customHeight="1" x14ac:dyDescent="0.15">
      <c r="A637" s="414"/>
      <c r="B637" s="423"/>
      <c r="C637" s="424" t="s">
        <v>1546</v>
      </c>
      <c r="D637" s="417">
        <v>0</v>
      </c>
      <c r="E637" s="417">
        <v>10873</v>
      </c>
      <c r="F637" s="417">
        <v>0</v>
      </c>
      <c r="G637" s="417">
        <v>10873</v>
      </c>
      <c r="H637" s="622">
        <v>0</v>
      </c>
      <c r="I637" s="622">
        <v>3523.6</v>
      </c>
      <c r="J637" s="624">
        <v>3523.6</v>
      </c>
      <c r="K637" s="419">
        <f>G637-J637</f>
        <v>7349.4</v>
      </c>
      <c r="L637" s="417">
        <v>7876</v>
      </c>
      <c r="M637" s="417">
        <v>2997.6000000000004</v>
      </c>
      <c r="N637" s="431"/>
      <c r="O637" s="432"/>
      <c r="P637" s="457"/>
      <c r="Q637" s="216">
        <v>20000000</v>
      </c>
    </row>
    <row r="638" spans="1:17" ht="22.5" customHeight="1" x14ac:dyDescent="0.15">
      <c r="A638" s="414"/>
      <c r="B638" s="423"/>
      <c r="C638" s="425"/>
      <c r="D638" s="426"/>
      <c r="E638" s="426"/>
      <c r="F638" s="426"/>
      <c r="G638" s="426"/>
      <c r="H638" s="628"/>
      <c r="I638" s="629"/>
      <c r="J638" s="629"/>
      <c r="K638" s="427"/>
      <c r="L638" s="426"/>
      <c r="M638" s="427"/>
      <c r="N638" s="363" t="s">
        <v>61</v>
      </c>
      <c r="O638" s="364"/>
      <c r="P638" s="438">
        <v>1673600</v>
      </c>
      <c r="Q638" s="189"/>
    </row>
    <row r="639" spans="1:17" ht="22.5" customHeight="1" x14ac:dyDescent="0.15">
      <c r="A639" s="414"/>
      <c r="B639" s="423"/>
      <c r="C639" s="428"/>
      <c r="D639" s="429"/>
      <c r="E639" s="429"/>
      <c r="F639" s="429"/>
      <c r="G639" s="429"/>
      <c r="H639" s="631"/>
      <c r="I639" s="632"/>
      <c r="J639" s="632"/>
      <c r="K639" s="430"/>
      <c r="L639" s="429"/>
      <c r="M639" s="430"/>
      <c r="N639" s="363" t="s">
        <v>1547</v>
      </c>
      <c r="O639" s="452" t="s">
        <v>1548</v>
      </c>
      <c r="P639" s="450">
        <v>1673600</v>
      </c>
      <c r="Q639" s="189"/>
    </row>
    <row r="640" spans="1:17" ht="22.5" customHeight="1" x14ac:dyDescent="0.15">
      <c r="A640" s="414"/>
      <c r="B640" s="423"/>
      <c r="C640" s="428"/>
      <c r="D640" s="429"/>
      <c r="E640" s="429"/>
      <c r="F640" s="429"/>
      <c r="G640" s="429"/>
      <c r="H640" s="631"/>
      <c r="I640" s="632"/>
      <c r="J640" s="632"/>
      <c r="K640" s="430"/>
      <c r="L640" s="429"/>
      <c r="M640" s="430"/>
      <c r="N640" s="363" t="s">
        <v>60</v>
      </c>
      <c r="O640" s="364"/>
      <c r="P640" s="438">
        <v>400000</v>
      </c>
      <c r="Q640" s="214">
        <v>800000</v>
      </c>
    </row>
    <row r="641" spans="1:17" ht="22.5" customHeight="1" x14ac:dyDescent="0.15">
      <c r="A641" s="414"/>
      <c r="B641" s="423"/>
      <c r="C641" s="428"/>
      <c r="D641" s="429"/>
      <c r="E641" s="429"/>
      <c r="F641" s="429"/>
      <c r="G641" s="429"/>
      <c r="H641" s="631"/>
      <c r="I641" s="632"/>
      <c r="J641" s="632"/>
      <c r="K641" s="430"/>
      <c r="L641" s="429"/>
      <c r="M641" s="430"/>
      <c r="N641" s="363" t="s">
        <v>1549</v>
      </c>
      <c r="O641" s="364" t="s">
        <v>1527</v>
      </c>
      <c r="P641" s="505">
        <v>400000</v>
      </c>
      <c r="Q641" s="218">
        <v>700000</v>
      </c>
    </row>
    <row r="642" spans="1:17" ht="22.5" customHeight="1" x14ac:dyDescent="0.15">
      <c r="A642" s="414"/>
      <c r="B642" s="423"/>
      <c r="C642" s="428"/>
      <c r="D642" s="429"/>
      <c r="E642" s="429"/>
      <c r="F642" s="429"/>
      <c r="G642" s="429"/>
      <c r="H642" s="631"/>
      <c r="I642" s="632"/>
      <c r="J642" s="632"/>
      <c r="K642" s="430"/>
      <c r="L642" s="429"/>
      <c r="M642" s="430"/>
      <c r="N642" s="363" t="s">
        <v>59</v>
      </c>
      <c r="O642" s="364"/>
      <c r="P642" s="438">
        <v>8800000</v>
      </c>
      <c r="Q642" s="214">
        <v>5320000</v>
      </c>
    </row>
    <row r="643" spans="1:17" ht="22.5" customHeight="1" x14ac:dyDescent="0.15">
      <c r="A643" s="414"/>
      <c r="B643" s="423"/>
      <c r="C643" s="428"/>
      <c r="D643" s="429"/>
      <c r="E643" s="429"/>
      <c r="F643" s="429"/>
      <c r="G643" s="429"/>
      <c r="H643" s="631"/>
      <c r="I643" s="632"/>
      <c r="J643" s="632"/>
      <c r="K643" s="430"/>
      <c r="L643" s="429"/>
      <c r="M643" s="430"/>
      <c r="N643" s="363" t="s">
        <v>1550</v>
      </c>
      <c r="O643" s="364" t="s">
        <v>1551</v>
      </c>
      <c r="P643" s="458">
        <v>2700000</v>
      </c>
      <c r="Q643" s="216">
        <v>3000000</v>
      </c>
    </row>
    <row r="644" spans="1:17" ht="22.5" customHeight="1" x14ac:dyDescent="0.15">
      <c r="A644" s="414"/>
      <c r="B644" s="423"/>
      <c r="C644" s="428"/>
      <c r="D644" s="429"/>
      <c r="E644" s="429"/>
      <c r="F644" s="429"/>
      <c r="G644" s="429"/>
      <c r="H644" s="631"/>
      <c r="I644" s="632"/>
      <c r="J644" s="632"/>
      <c r="K644" s="430"/>
      <c r="L644" s="429"/>
      <c r="M644" s="430"/>
      <c r="N644" s="363" t="s">
        <v>357</v>
      </c>
      <c r="O644" s="364" t="s">
        <v>1552</v>
      </c>
      <c r="P644" s="458">
        <v>1100000</v>
      </c>
      <c r="Q644" s="218">
        <v>0</v>
      </c>
    </row>
    <row r="645" spans="1:17" ht="22.5" customHeight="1" x14ac:dyDescent="0.15">
      <c r="A645" s="414"/>
      <c r="B645" s="423"/>
      <c r="C645" s="428"/>
      <c r="D645" s="429"/>
      <c r="E645" s="429"/>
      <c r="F645" s="429"/>
      <c r="G645" s="429"/>
      <c r="H645" s="631"/>
      <c r="I645" s="632"/>
      <c r="J645" s="632"/>
      <c r="K645" s="430"/>
      <c r="L645" s="429"/>
      <c r="M645" s="430"/>
      <c r="N645" s="363" t="s">
        <v>1553</v>
      </c>
      <c r="O645" s="465" t="s">
        <v>676</v>
      </c>
      <c r="P645" s="471">
        <v>5000000</v>
      </c>
      <c r="Q645" s="218">
        <v>0</v>
      </c>
    </row>
    <row r="646" spans="1:17" ht="42" customHeight="1" x14ac:dyDescent="0.15">
      <c r="A646" s="414"/>
      <c r="B646" s="423"/>
      <c r="C646" s="424" t="s">
        <v>1554</v>
      </c>
      <c r="D646" s="417">
        <v>0</v>
      </c>
      <c r="E646" s="417">
        <v>748357</v>
      </c>
      <c r="F646" s="417">
        <v>0</v>
      </c>
      <c r="G646" s="417">
        <v>748357</v>
      </c>
      <c r="H646" s="622">
        <v>0</v>
      </c>
      <c r="I646" s="622">
        <v>149806</v>
      </c>
      <c r="J646" s="624">
        <v>149806</v>
      </c>
      <c r="K646" s="419">
        <f>G646-J646</f>
        <v>598551</v>
      </c>
      <c r="L646" s="417">
        <v>59449</v>
      </c>
      <c r="M646" s="417">
        <v>688908</v>
      </c>
      <c r="N646" s="431"/>
      <c r="O646" s="432"/>
      <c r="P646" s="457"/>
      <c r="Q646" s="219">
        <v>4450950</v>
      </c>
    </row>
    <row r="647" spans="1:17" ht="22.5" customHeight="1" x14ac:dyDescent="0.15">
      <c r="A647" s="414"/>
      <c r="B647" s="423"/>
      <c r="C647" s="425"/>
      <c r="D647" s="426"/>
      <c r="E647" s="426"/>
      <c r="F647" s="426"/>
      <c r="G647" s="426"/>
      <c r="H647" s="628"/>
      <c r="I647" s="629"/>
      <c r="J647" s="629"/>
      <c r="K647" s="427"/>
      <c r="L647" s="426"/>
      <c r="M647" s="427"/>
      <c r="N647" s="363" t="s">
        <v>57</v>
      </c>
      <c r="O647" s="364"/>
      <c r="P647" s="438">
        <v>6400000</v>
      </c>
      <c r="Q647" s="189"/>
    </row>
    <row r="648" spans="1:17" ht="22.5" customHeight="1" x14ac:dyDescent="0.15">
      <c r="A648" s="414"/>
      <c r="B648" s="423"/>
      <c r="C648" s="428"/>
      <c r="D648" s="429"/>
      <c r="E648" s="429"/>
      <c r="F648" s="429"/>
      <c r="G648" s="429"/>
      <c r="H648" s="631"/>
      <c r="I648" s="632"/>
      <c r="J648" s="632"/>
      <c r="K648" s="430"/>
      <c r="L648" s="429"/>
      <c r="M648" s="430"/>
      <c r="N648" s="363" t="s">
        <v>1555</v>
      </c>
      <c r="O648" s="453" t="s">
        <v>1556</v>
      </c>
      <c r="P648" s="460">
        <v>2400000</v>
      </c>
      <c r="Q648" s="189"/>
    </row>
    <row r="649" spans="1:17" ht="22.5" customHeight="1" x14ac:dyDescent="0.15">
      <c r="A649" s="414"/>
      <c r="B649" s="423"/>
      <c r="C649" s="428"/>
      <c r="D649" s="429"/>
      <c r="E649" s="429"/>
      <c r="F649" s="429"/>
      <c r="G649" s="429"/>
      <c r="H649" s="631"/>
      <c r="I649" s="632"/>
      <c r="J649" s="632"/>
      <c r="K649" s="430"/>
      <c r="L649" s="429"/>
      <c r="M649" s="430"/>
      <c r="N649" s="363" t="s">
        <v>1557</v>
      </c>
      <c r="O649" s="453" t="s">
        <v>1558</v>
      </c>
      <c r="P649" s="460">
        <v>400000</v>
      </c>
      <c r="Q649" s="214">
        <v>7000000</v>
      </c>
    </row>
    <row r="650" spans="1:17" ht="22.5" customHeight="1" x14ac:dyDescent="0.15">
      <c r="A650" s="414"/>
      <c r="B650" s="423"/>
      <c r="C650" s="428"/>
      <c r="D650" s="429"/>
      <c r="E650" s="429"/>
      <c r="F650" s="429"/>
      <c r="G650" s="429"/>
      <c r="H650" s="631"/>
      <c r="I650" s="632"/>
      <c r="J650" s="632"/>
      <c r="K650" s="430"/>
      <c r="L650" s="429"/>
      <c r="M650" s="430"/>
      <c r="N650" s="363" t="s">
        <v>1559</v>
      </c>
      <c r="O650" s="453" t="s">
        <v>1560</v>
      </c>
      <c r="P650" s="460">
        <v>300000</v>
      </c>
      <c r="Q650" s="217">
        <v>7000000</v>
      </c>
    </row>
    <row r="651" spans="1:17" ht="22.5" customHeight="1" x14ac:dyDescent="0.15">
      <c r="A651" s="414"/>
      <c r="B651" s="423"/>
      <c r="C651" s="428"/>
      <c r="D651" s="429"/>
      <c r="E651" s="429"/>
      <c r="F651" s="429"/>
      <c r="G651" s="429"/>
      <c r="H651" s="631"/>
      <c r="I651" s="632"/>
      <c r="J651" s="632"/>
      <c r="K651" s="430"/>
      <c r="L651" s="429"/>
      <c r="M651" s="430"/>
      <c r="N651" s="363" t="s">
        <v>1561</v>
      </c>
      <c r="O651" s="453" t="s">
        <v>1562</v>
      </c>
      <c r="P651" s="460">
        <v>100000</v>
      </c>
      <c r="Q651" s="214">
        <v>8000000</v>
      </c>
    </row>
    <row r="652" spans="1:17" ht="22.5" customHeight="1" x14ac:dyDescent="0.15">
      <c r="A652" s="414"/>
      <c r="B652" s="423"/>
      <c r="C652" s="428"/>
      <c r="D652" s="429"/>
      <c r="E652" s="429"/>
      <c r="F652" s="429"/>
      <c r="G652" s="429"/>
      <c r="H652" s="631"/>
      <c r="I652" s="632"/>
      <c r="J652" s="632"/>
      <c r="K652" s="430"/>
      <c r="L652" s="429"/>
      <c r="M652" s="430"/>
      <c r="N652" s="363" t="s">
        <v>1563</v>
      </c>
      <c r="O652" s="453" t="s">
        <v>1564</v>
      </c>
      <c r="P652" s="460">
        <v>2200000</v>
      </c>
      <c r="Q652" s="214">
        <v>0</v>
      </c>
    </row>
    <row r="653" spans="1:17" ht="22.5" customHeight="1" x14ac:dyDescent="0.15">
      <c r="A653" s="414"/>
      <c r="B653" s="423"/>
      <c r="C653" s="428"/>
      <c r="D653" s="429"/>
      <c r="E653" s="429"/>
      <c r="F653" s="429"/>
      <c r="G653" s="429"/>
      <c r="H653" s="631"/>
      <c r="I653" s="632"/>
      <c r="J653" s="632"/>
      <c r="K653" s="430"/>
      <c r="L653" s="429"/>
      <c r="M653" s="430"/>
      <c r="N653" s="363" t="s">
        <v>1565</v>
      </c>
      <c r="O653" s="453" t="s">
        <v>1566</v>
      </c>
      <c r="P653" s="460">
        <v>1000000</v>
      </c>
      <c r="Q653" s="218">
        <v>0</v>
      </c>
    </row>
    <row r="654" spans="1:17" x14ac:dyDescent="0.15">
      <c r="A654" s="414"/>
      <c r="B654" s="423"/>
      <c r="C654" s="428"/>
      <c r="D654" s="429"/>
      <c r="E654" s="429"/>
      <c r="F654" s="429"/>
      <c r="G654" s="429"/>
      <c r="H654" s="631"/>
      <c r="I654" s="632"/>
      <c r="J654" s="632"/>
      <c r="K654" s="430"/>
      <c r="L654" s="429"/>
      <c r="M654" s="430"/>
      <c r="N654" s="363" t="s">
        <v>1567</v>
      </c>
      <c r="O654" s="364"/>
      <c r="P654" s="438">
        <v>500000</v>
      </c>
      <c r="Q654" s="222">
        <v>1405455000</v>
      </c>
    </row>
    <row r="655" spans="1:17" x14ac:dyDescent="0.15">
      <c r="A655" s="414"/>
      <c r="B655" s="423"/>
      <c r="C655" s="428"/>
      <c r="D655" s="429"/>
      <c r="E655" s="429"/>
      <c r="F655" s="429"/>
      <c r="G655" s="429"/>
      <c r="H655" s="631"/>
      <c r="I655" s="632"/>
      <c r="J655" s="632"/>
      <c r="K655" s="430"/>
      <c r="L655" s="429"/>
      <c r="M655" s="430"/>
      <c r="N655" s="363" t="s">
        <v>1568</v>
      </c>
      <c r="O655" s="453" t="s">
        <v>1569</v>
      </c>
      <c r="P655" s="458">
        <v>500000</v>
      </c>
      <c r="Q655" s="222"/>
    </row>
    <row r="656" spans="1:17" x14ac:dyDescent="0.15">
      <c r="A656" s="414"/>
      <c r="B656" s="423"/>
      <c r="C656" s="428"/>
      <c r="D656" s="429"/>
      <c r="E656" s="429"/>
      <c r="F656" s="429"/>
      <c r="G656" s="429"/>
      <c r="H656" s="631"/>
      <c r="I656" s="632"/>
      <c r="J656" s="632"/>
      <c r="K656" s="430"/>
      <c r="L656" s="429"/>
      <c r="M656" s="430"/>
      <c r="N656" s="363" t="s">
        <v>56</v>
      </c>
      <c r="O656" s="364"/>
      <c r="P656" s="438">
        <v>4925000</v>
      </c>
      <c r="Q656" s="203"/>
    </row>
    <row r="657" spans="1:17" x14ac:dyDescent="0.15">
      <c r="A657" s="414"/>
      <c r="B657" s="423"/>
      <c r="C657" s="428"/>
      <c r="D657" s="429"/>
      <c r="E657" s="429"/>
      <c r="F657" s="429"/>
      <c r="G657" s="429"/>
      <c r="H657" s="631"/>
      <c r="I657" s="632"/>
      <c r="J657" s="632"/>
      <c r="K657" s="430"/>
      <c r="L657" s="429"/>
      <c r="M657" s="430"/>
      <c r="N657" s="363" t="s">
        <v>1570</v>
      </c>
      <c r="O657" s="453" t="s">
        <v>1571</v>
      </c>
      <c r="P657" s="458">
        <v>1425000</v>
      </c>
      <c r="Q657" s="203"/>
    </row>
    <row r="658" spans="1:17" x14ac:dyDescent="0.15">
      <c r="A658" s="414"/>
      <c r="B658" s="423"/>
      <c r="C658" s="428"/>
      <c r="D658" s="429"/>
      <c r="E658" s="429"/>
      <c r="F658" s="429"/>
      <c r="G658" s="429"/>
      <c r="H658" s="631"/>
      <c r="I658" s="632"/>
      <c r="J658" s="632"/>
      <c r="K658" s="430"/>
      <c r="L658" s="429"/>
      <c r="M658" s="430"/>
      <c r="N658" s="397" t="s">
        <v>1572</v>
      </c>
      <c r="O658" s="453" t="s">
        <v>1573</v>
      </c>
      <c r="P658" s="476">
        <v>500000</v>
      </c>
    </row>
    <row r="659" spans="1:17" x14ac:dyDescent="0.15">
      <c r="A659" s="414"/>
      <c r="B659" s="423"/>
      <c r="C659" s="428"/>
      <c r="D659" s="429"/>
      <c r="E659" s="429"/>
      <c r="F659" s="429"/>
      <c r="G659" s="429"/>
      <c r="H659" s="631"/>
      <c r="I659" s="632"/>
      <c r="J659" s="632"/>
      <c r="K659" s="430"/>
      <c r="L659" s="429"/>
      <c r="M659" s="430"/>
      <c r="N659" s="397" t="s">
        <v>1574</v>
      </c>
      <c r="O659" s="453" t="s">
        <v>1575</v>
      </c>
      <c r="P659" s="476">
        <v>3000000</v>
      </c>
      <c r="Q659" s="202"/>
    </row>
    <row r="660" spans="1:17" x14ac:dyDescent="0.15">
      <c r="A660" s="414"/>
      <c r="B660" s="423"/>
      <c r="C660" s="428"/>
      <c r="D660" s="429"/>
      <c r="E660" s="429"/>
      <c r="F660" s="429"/>
      <c r="G660" s="429"/>
      <c r="H660" s="631"/>
      <c r="I660" s="632"/>
      <c r="J660" s="632"/>
      <c r="K660" s="429"/>
      <c r="L660" s="426"/>
      <c r="M660" s="427"/>
      <c r="N660" s="363" t="s">
        <v>1576</v>
      </c>
      <c r="O660" s="364"/>
      <c r="P660" s="438">
        <v>185000000</v>
      </c>
    </row>
    <row r="661" spans="1:17" x14ac:dyDescent="0.15">
      <c r="A661" s="414"/>
      <c r="B661" s="423"/>
      <c r="C661" s="428"/>
      <c r="D661" s="429"/>
      <c r="E661" s="429"/>
      <c r="F661" s="429"/>
      <c r="G661" s="429"/>
      <c r="H661" s="631"/>
      <c r="I661" s="632"/>
      <c r="J661" s="632"/>
      <c r="K661" s="430"/>
      <c r="L661" s="429"/>
      <c r="M661" s="430"/>
      <c r="N661" s="480" t="s">
        <v>1577</v>
      </c>
      <c r="O661" s="481" t="s">
        <v>1578</v>
      </c>
      <c r="P661" s="470">
        <v>165000000</v>
      </c>
      <c r="Q661" s="202"/>
    </row>
    <row r="662" spans="1:17" x14ac:dyDescent="0.15">
      <c r="A662" s="414"/>
      <c r="B662" s="423"/>
      <c r="C662" s="428"/>
      <c r="D662" s="429"/>
      <c r="E662" s="429"/>
      <c r="F662" s="429"/>
      <c r="G662" s="429"/>
      <c r="H662" s="631"/>
      <c r="I662" s="632"/>
      <c r="J662" s="632"/>
      <c r="K662" s="430"/>
      <c r="L662" s="429"/>
      <c r="M662" s="430"/>
      <c r="N662" s="480" t="s">
        <v>1579</v>
      </c>
      <c r="O662" s="481" t="s">
        <v>1580</v>
      </c>
      <c r="P662" s="470">
        <v>20000000</v>
      </c>
      <c r="Q662" s="202"/>
    </row>
    <row r="663" spans="1:17" x14ac:dyDescent="0.15">
      <c r="A663" s="414"/>
      <c r="B663" s="423"/>
      <c r="C663" s="428"/>
      <c r="D663" s="429"/>
      <c r="E663" s="429"/>
      <c r="F663" s="429"/>
      <c r="G663" s="429"/>
      <c r="H663" s="631"/>
      <c r="I663" s="632"/>
      <c r="J663" s="632"/>
      <c r="K663" s="429"/>
      <c r="L663" s="426"/>
      <c r="M663" s="427"/>
      <c r="N663" s="363" t="s">
        <v>1581</v>
      </c>
      <c r="O663" s="364"/>
      <c r="P663" s="438">
        <v>498000000</v>
      </c>
      <c r="Q663" s="202"/>
    </row>
    <row r="664" spans="1:17" x14ac:dyDescent="0.15">
      <c r="A664" s="414"/>
      <c r="B664" s="423"/>
      <c r="C664" s="428"/>
      <c r="D664" s="429"/>
      <c r="E664" s="429"/>
      <c r="F664" s="429"/>
      <c r="G664" s="429"/>
      <c r="H664" s="631"/>
      <c r="I664" s="632"/>
      <c r="J664" s="632"/>
      <c r="K664" s="430"/>
      <c r="L664" s="429"/>
      <c r="M664" s="430"/>
      <c r="N664" s="480" t="s">
        <v>1582</v>
      </c>
      <c r="O664" s="481" t="s">
        <v>1583</v>
      </c>
      <c r="P664" s="470">
        <v>336000000</v>
      </c>
      <c r="Q664" s="202"/>
    </row>
    <row r="665" spans="1:17" x14ac:dyDescent="0.15">
      <c r="A665" s="414"/>
      <c r="B665" s="423"/>
      <c r="C665" s="428"/>
      <c r="D665" s="429"/>
      <c r="E665" s="429"/>
      <c r="F665" s="429"/>
      <c r="G665" s="429"/>
      <c r="H665" s="631"/>
      <c r="I665" s="632"/>
      <c r="J665" s="632"/>
      <c r="K665" s="430"/>
      <c r="L665" s="429"/>
      <c r="M665" s="430"/>
      <c r="N665" s="480" t="s">
        <v>1584</v>
      </c>
      <c r="O665" s="481" t="s">
        <v>1585</v>
      </c>
      <c r="P665" s="470">
        <v>72000000</v>
      </c>
      <c r="Q665" s="202"/>
    </row>
    <row r="666" spans="1:17" x14ac:dyDescent="0.15">
      <c r="A666" s="414"/>
      <c r="B666" s="423"/>
      <c r="C666" s="428"/>
      <c r="D666" s="429"/>
      <c r="E666" s="429"/>
      <c r="F666" s="429"/>
      <c r="G666" s="429"/>
      <c r="H666" s="631"/>
      <c r="I666" s="632"/>
      <c r="J666" s="632"/>
      <c r="K666" s="430"/>
      <c r="L666" s="429"/>
      <c r="M666" s="430"/>
      <c r="N666" s="480" t="s">
        <v>1586</v>
      </c>
      <c r="O666" s="481" t="s">
        <v>1587</v>
      </c>
      <c r="P666" s="470">
        <v>90000000</v>
      </c>
      <c r="Q666" s="202"/>
    </row>
    <row r="667" spans="1:17" x14ac:dyDescent="0.15">
      <c r="A667" s="414"/>
      <c r="B667" s="423"/>
      <c r="C667" s="428"/>
      <c r="D667" s="429"/>
      <c r="E667" s="429"/>
      <c r="F667" s="429"/>
      <c r="G667" s="429"/>
      <c r="H667" s="631"/>
      <c r="I667" s="632"/>
      <c r="J667" s="632"/>
      <c r="K667" s="429"/>
      <c r="L667" s="426"/>
      <c r="M667" s="427"/>
      <c r="N667" s="363" t="s">
        <v>1588</v>
      </c>
      <c r="O667" s="364"/>
      <c r="P667" s="438">
        <v>21866000</v>
      </c>
      <c r="Q667" s="202"/>
    </row>
    <row r="668" spans="1:17" x14ac:dyDescent="0.15">
      <c r="A668" s="414"/>
      <c r="B668" s="423"/>
      <c r="C668" s="428"/>
      <c r="D668" s="429"/>
      <c r="E668" s="429"/>
      <c r="F668" s="429"/>
      <c r="G668" s="429"/>
      <c r="H668" s="631"/>
      <c r="I668" s="632"/>
      <c r="J668" s="632"/>
      <c r="K668" s="430"/>
      <c r="L668" s="429"/>
      <c r="M668" s="430"/>
      <c r="N668" s="480" t="s">
        <v>1589</v>
      </c>
      <c r="O668" s="481" t="s">
        <v>1590</v>
      </c>
      <c r="P668" s="470">
        <v>19200000</v>
      </c>
      <c r="Q668" s="202"/>
    </row>
    <row r="669" spans="1:17" x14ac:dyDescent="0.15">
      <c r="A669" s="414"/>
      <c r="B669" s="423"/>
      <c r="C669" s="428"/>
      <c r="D669" s="429"/>
      <c r="E669" s="429"/>
      <c r="F669" s="429"/>
      <c r="G669" s="429"/>
      <c r="H669" s="631"/>
      <c r="I669" s="632"/>
      <c r="J669" s="632"/>
      <c r="K669" s="430"/>
      <c r="L669" s="429"/>
      <c r="M669" s="430"/>
      <c r="N669" s="480" t="s">
        <v>1591</v>
      </c>
      <c r="O669" s="481" t="s">
        <v>1592</v>
      </c>
      <c r="P669" s="470">
        <v>2666000</v>
      </c>
      <c r="Q669" s="202"/>
    </row>
    <row r="670" spans="1:17" x14ac:dyDescent="0.15">
      <c r="A670" s="414"/>
      <c r="B670" s="423"/>
      <c r="C670" s="428"/>
      <c r="D670" s="429"/>
      <c r="E670" s="429"/>
      <c r="F670" s="429"/>
      <c r="G670" s="429"/>
      <c r="H670" s="631"/>
      <c r="I670" s="632"/>
      <c r="J670" s="632"/>
      <c r="K670" s="429"/>
      <c r="L670" s="426"/>
      <c r="M670" s="427"/>
      <c r="N670" s="363" t="s">
        <v>1593</v>
      </c>
      <c r="O670" s="364"/>
      <c r="P670" s="438">
        <v>4800000</v>
      </c>
      <c r="Q670" s="202"/>
    </row>
    <row r="671" spans="1:17" x14ac:dyDescent="0.15">
      <c r="A671" s="414"/>
      <c r="B671" s="423"/>
      <c r="C671" s="428"/>
      <c r="D671" s="429"/>
      <c r="E671" s="429"/>
      <c r="F671" s="429"/>
      <c r="G671" s="429"/>
      <c r="H671" s="631"/>
      <c r="I671" s="632"/>
      <c r="J671" s="632"/>
      <c r="K671" s="430"/>
      <c r="L671" s="429"/>
      <c r="M671" s="430"/>
      <c r="N671" s="480" t="s">
        <v>1594</v>
      </c>
      <c r="O671" s="481" t="s">
        <v>1595</v>
      </c>
      <c r="P671" s="470">
        <v>4800000</v>
      </c>
      <c r="Q671" s="202"/>
    </row>
    <row r="672" spans="1:17" x14ac:dyDescent="0.15">
      <c r="A672" s="414"/>
      <c r="B672" s="423"/>
      <c r="C672" s="428"/>
      <c r="D672" s="429"/>
      <c r="E672" s="429"/>
      <c r="F672" s="429"/>
      <c r="G672" s="429"/>
      <c r="H672" s="631"/>
      <c r="I672" s="632"/>
      <c r="J672" s="632"/>
      <c r="K672" s="429"/>
      <c r="L672" s="426"/>
      <c r="M672" s="427"/>
      <c r="N672" s="363" t="s">
        <v>1596</v>
      </c>
      <c r="O672" s="364"/>
      <c r="P672" s="438">
        <v>9566000</v>
      </c>
      <c r="Q672" s="202"/>
    </row>
    <row r="673" spans="1:16" x14ac:dyDescent="0.15">
      <c r="A673" s="414"/>
      <c r="B673" s="423"/>
      <c r="C673" s="428"/>
      <c r="D673" s="429"/>
      <c r="E673" s="429"/>
      <c r="F673" s="429"/>
      <c r="G673" s="429"/>
      <c r="H673" s="631"/>
      <c r="I673" s="632"/>
      <c r="J673" s="632"/>
      <c r="K673" s="430"/>
      <c r="L673" s="429"/>
      <c r="M673" s="430"/>
      <c r="N673" s="480" t="s">
        <v>1597</v>
      </c>
      <c r="O673" s="481" t="s">
        <v>1598</v>
      </c>
      <c r="P673" s="470">
        <v>8400000</v>
      </c>
    </row>
    <row r="674" spans="1:16" x14ac:dyDescent="0.15">
      <c r="A674" s="414"/>
      <c r="B674" s="423"/>
      <c r="C674" s="428"/>
      <c r="D674" s="429"/>
      <c r="E674" s="429"/>
      <c r="F674" s="429"/>
      <c r="G674" s="429"/>
      <c r="H674" s="631"/>
      <c r="I674" s="632"/>
      <c r="J674" s="632"/>
      <c r="K674" s="430"/>
      <c r="L674" s="429"/>
      <c r="M674" s="430"/>
      <c r="N674" s="480" t="s">
        <v>1599</v>
      </c>
      <c r="O674" s="481" t="s">
        <v>1600</v>
      </c>
      <c r="P674" s="470">
        <v>1166000</v>
      </c>
    </row>
    <row r="675" spans="1:16" x14ac:dyDescent="0.15">
      <c r="A675" s="414"/>
      <c r="B675" s="423"/>
      <c r="C675" s="428"/>
      <c r="D675" s="429"/>
      <c r="E675" s="429"/>
      <c r="F675" s="429"/>
      <c r="G675" s="429"/>
      <c r="H675" s="631"/>
      <c r="I675" s="632"/>
      <c r="J675" s="632"/>
      <c r="K675" s="429"/>
      <c r="L675" s="426"/>
      <c r="M675" s="427"/>
      <c r="N675" s="363" t="s">
        <v>1601</v>
      </c>
      <c r="O675" s="364"/>
      <c r="P675" s="438">
        <v>16400000</v>
      </c>
    </row>
    <row r="676" spans="1:16" ht="22.5" x14ac:dyDescent="0.15">
      <c r="A676" s="414"/>
      <c r="B676" s="423"/>
      <c r="C676" s="428"/>
      <c r="D676" s="429"/>
      <c r="E676" s="429"/>
      <c r="F676" s="429"/>
      <c r="G676" s="429"/>
      <c r="H676" s="631"/>
      <c r="I676" s="632"/>
      <c r="J676" s="632"/>
      <c r="K676" s="430"/>
      <c r="L676" s="429"/>
      <c r="M676" s="430"/>
      <c r="N676" s="480" t="s">
        <v>1602</v>
      </c>
      <c r="O676" s="481" t="s">
        <v>1603</v>
      </c>
      <c r="P676" s="470">
        <v>14400000</v>
      </c>
    </row>
    <row r="677" spans="1:16" x14ac:dyDescent="0.15">
      <c r="A677" s="414"/>
      <c r="B677" s="423"/>
      <c r="C677" s="428"/>
      <c r="D677" s="429"/>
      <c r="E677" s="429"/>
      <c r="F677" s="429"/>
      <c r="G677" s="429"/>
      <c r="H677" s="631"/>
      <c r="I677" s="632"/>
      <c r="J677" s="632"/>
      <c r="K677" s="430"/>
      <c r="L677" s="429"/>
      <c r="M677" s="430"/>
      <c r="N677" s="480" t="s">
        <v>1604</v>
      </c>
      <c r="O677" s="481" t="s">
        <v>1605</v>
      </c>
      <c r="P677" s="470">
        <v>2000000</v>
      </c>
    </row>
    <row r="678" spans="1:16" x14ac:dyDescent="0.15">
      <c r="A678" s="414"/>
      <c r="B678" s="423"/>
      <c r="C678" s="428"/>
      <c r="D678" s="429"/>
      <c r="E678" s="429"/>
      <c r="F678" s="429"/>
      <c r="G678" s="429"/>
      <c r="H678" s="631"/>
      <c r="I678" s="632"/>
      <c r="J678" s="632"/>
      <c r="K678" s="429"/>
      <c r="L678" s="426"/>
      <c r="M678" s="427"/>
      <c r="N678" s="363" t="s">
        <v>1606</v>
      </c>
      <c r="O678" s="364"/>
      <c r="P678" s="438">
        <v>900000</v>
      </c>
    </row>
    <row r="679" spans="1:16" x14ac:dyDescent="0.15">
      <c r="A679" s="414"/>
      <c r="B679" s="423"/>
      <c r="C679" s="428"/>
      <c r="D679" s="429"/>
      <c r="E679" s="429"/>
      <c r="F679" s="429"/>
      <c r="G679" s="429"/>
      <c r="H679" s="631"/>
      <c r="I679" s="632"/>
      <c r="J679" s="632"/>
      <c r="K679" s="430"/>
      <c r="L679" s="429"/>
      <c r="M679" s="430"/>
      <c r="N679" s="480" t="s">
        <v>1607</v>
      </c>
      <c r="O679" s="481" t="s">
        <v>1608</v>
      </c>
      <c r="P679" s="470">
        <v>900000</v>
      </c>
    </row>
    <row r="680" spans="1:16" ht="22.5" x14ac:dyDescent="0.15">
      <c r="A680" s="436" t="s">
        <v>1609</v>
      </c>
      <c r="B680" s="437"/>
      <c r="C680" s="435"/>
      <c r="D680" s="417">
        <f>D681+D702+D856</f>
        <v>2979652</v>
      </c>
      <c r="E680" s="417">
        <f>E681+E702+E856</f>
        <v>1369933</v>
      </c>
      <c r="F680" s="417">
        <f>F681+F702+F856</f>
        <v>0</v>
      </c>
      <c r="G680" s="417">
        <f>G681+G702+G856</f>
        <v>4349585</v>
      </c>
      <c r="H680" s="622">
        <v>2891621</v>
      </c>
      <c r="I680" s="622">
        <v>1307632</v>
      </c>
      <c r="J680" s="624">
        <v>4199253</v>
      </c>
      <c r="K680" s="419">
        <f>G680-J680</f>
        <v>150332</v>
      </c>
      <c r="L680" s="417">
        <v>3386856</v>
      </c>
      <c r="M680" s="417">
        <v>962729.29999999981</v>
      </c>
      <c r="N680" s="431"/>
      <c r="O680" s="432"/>
      <c r="P680" s="457"/>
    </row>
    <row r="681" spans="1:16" ht="22.5" x14ac:dyDescent="0.15">
      <c r="A681" s="414"/>
      <c r="B681" s="415" t="s">
        <v>1610</v>
      </c>
      <c r="C681" s="435"/>
      <c r="D681" s="417">
        <f>D682+D689</f>
        <v>35950</v>
      </c>
      <c r="E681" s="417">
        <f>E682+E689</f>
        <v>95463</v>
      </c>
      <c r="F681" s="417">
        <f>F682+F689</f>
        <v>0</v>
      </c>
      <c r="G681" s="417">
        <f>G682+G689</f>
        <v>131413</v>
      </c>
      <c r="H681" s="622">
        <v>19100</v>
      </c>
      <c r="I681" s="622">
        <v>140129.79999999999</v>
      </c>
      <c r="J681" s="624">
        <v>159229.79999999999</v>
      </c>
      <c r="K681" s="419">
        <f>G681-J681</f>
        <v>-27816.799999999988</v>
      </c>
      <c r="L681" s="417">
        <v>101561</v>
      </c>
      <c r="M681" s="417">
        <v>29852</v>
      </c>
      <c r="N681" s="431"/>
      <c r="O681" s="432"/>
      <c r="P681" s="457"/>
    </row>
    <row r="682" spans="1:16" ht="22.5" x14ac:dyDescent="0.15">
      <c r="A682" s="414"/>
      <c r="B682" s="423"/>
      <c r="C682" s="424" t="s">
        <v>1611</v>
      </c>
      <c r="D682" s="417">
        <v>25000</v>
      </c>
      <c r="E682" s="417">
        <v>93000</v>
      </c>
      <c r="F682" s="417">
        <v>0</v>
      </c>
      <c r="G682" s="418">
        <v>118000</v>
      </c>
      <c r="H682" s="622">
        <v>10000</v>
      </c>
      <c r="I682" s="624">
        <v>130000</v>
      </c>
      <c r="J682" s="624">
        <v>140000</v>
      </c>
      <c r="K682" s="419">
        <f>G682-J682</f>
        <v>-22000</v>
      </c>
      <c r="L682" s="417">
        <v>51774</v>
      </c>
      <c r="M682" s="417">
        <v>66226</v>
      </c>
      <c r="N682" s="431"/>
      <c r="O682" s="432"/>
      <c r="P682" s="457"/>
    </row>
    <row r="683" spans="1:16" x14ac:dyDescent="0.15">
      <c r="A683" s="414"/>
      <c r="B683" s="423"/>
      <c r="C683" s="425"/>
      <c r="D683" s="426"/>
      <c r="E683" s="426"/>
      <c r="F683" s="426"/>
      <c r="G683" s="426"/>
      <c r="H683" s="628"/>
      <c r="I683" s="629"/>
      <c r="J683" s="629"/>
      <c r="K683" s="427"/>
      <c r="L683" s="426"/>
      <c r="M683" s="427"/>
      <c r="N683" s="363" t="s">
        <v>1612</v>
      </c>
      <c r="O683" s="364"/>
      <c r="P683" s="438">
        <v>10000000</v>
      </c>
    </row>
    <row r="684" spans="1:16" x14ac:dyDescent="0.15">
      <c r="A684" s="414"/>
      <c r="B684" s="423"/>
      <c r="C684" s="428"/>
      <c r="D684" s="429"/>
      <c r="E684" s="429"/>
      <c r="F684" s="429"/>
      <c r="G684" s="429"/>
      <c r="H684" s="631"/>
      <c r="I684" s="632"/>
      <c r="J684" s="632"/>
      <c r="K684" s="430"/>
      <c r="L684" s="429"/>
      <c r="M684" s="430"/>
      <c r="N684" s="363" t="s">
        <v>1613</v>
      </c>
      <c r="O684" s="452" t="s">
        <v>1614</v>
      </c>
      <c r="P684" s="450">
        <v>10000000</v>
      </c>
    </row>
    <row r="685" spans="1:16" x14ac:dyDescent="0.15">
      <c r="A685" s="414"/>
      <c r="B685" s="423"/>
      <c r="C685" s="428"/>
      <c r="D685" s="429"/>
      <c r="E685" s="429"/>
      <c r="F685" s="429"/>
      <c r="G685" s="429"/>
      <c r="H685" s="631"/>
      <c r="I685" s="632"/>
      <c r="J685" s="632"/>
      <c r="K685" s="430"/>
      <c r="L685" s="429"/>
      <c r="M685" s="430"/>
      <c r="N685" s="363" t="s">
        <v>55</v>
      </c>
      <c r="O685" s="364"/>
      <c r="P685" s="438">
        <v>93000000</v>
      </c>
    </row>
    <row r="686" spans="1:16" ht="22.5" x14ac:dyDescent="0.15">
      <c r="A686" s="414"/>
      <c r="B686" s="423"/>
      <c r="C686" s="428"/>
      <c r="D686" s="429"/>
      <c r="E686" s="429"/>
      <c r="F686" s="429"/>
      <c r="G686" s="429"/>
      <c r="H686" s="631"/>
      <c r="I686" s="632"/>
      <c r="J686" s="632"/>
      <c r="K686" s="430"/>
      <c r="L686" s="429"/>
      <c r="M686" s="430"/>
      <c r="N686" s="363" t="s">
        <v>1615</v>
      </c>
      <c r="O686" s="364" t="s">
        <v>1616</v>
      </c>
      <c r="P686" s="458">
        <v>93000000</v>
      </c>
    </row>
    <row r="687" spans="1:16" x14ac:dyDescent="0.15">
      <c r="A687" s="414"/>
      <c r="B687" s="423"/>
      <c r="C687" s="428"/>
      <c r="D687" s="429"/>
      <c r="E687" s="429"/>
      <c r="F687" s="429"/>
      <c r="G687" s="429"/>
      <c r="H687" s="631"/>
      <c r="I687" s="632"/>
      <c r="J687" s="632"/>
      <c r="K687" s="430"/>
      <c r="L687" s="429"/>
      <c r="M687" s="430"/>
      <c r="N687" s="363" t="s">
        <v>54</v>
      </c>
      <c r="O687" s="364"/>
      <c r="P687" s="438">
        <v>15000000</v>
      </c>
    </row>
    <row r="688" spans="1:16" x14ac:dyDescent="0.15">
      <c r="A688" s="414"/>
      <c r="B688" s="423"/>
      <c r="C688" s="428"/>
      <c r="D688" s="429"/>
      <c r="E688" s="429"/>
      <c r="F688" s="429"/>
      <c r="G688" s="429"/>
      <c r="H688" s="631"/>
      <c r="I688" s="632"/>
      <c r="J688" s="632"/>
      <c r="K688" s="430"/>
      <c r="L688" s="429"/>
      <c r="M688" s="430"/>
      <c r="N688" s="397" t="s">
        <v>583</v>
      </c>
      <c r="O688" s="452" t="s">
        <v>1617</v>
      </c>
      <c r="P688" s="450">
        <v>15000000</v>
      </c>
    </row>
    <row r="689" spans="1:16" ht="22.5" x14ac:dyDescent="0.15">
      <c r="A689" s="414"/>
      <c r="B689" s="423"/>
      <c r="C689" s="424" t="s">
        <v>1618</v>
      </c>
      <c r="D689" s="417">
        <v>10950</v>
      </c>
      <c r="E689" s="417">
        <v>2463</v>
      </c>
      <c r="F689" s="417">
        <v>0</v>
      </c>
      <c r="G689" s="417">
        <v>13413</v>
      </c>
      <c r="H689" s="622">
        <v>9100</v>
      </c>
      <c r="I689" s="624">
        <v>10130</v>
      </c>
      <c r="J689" s="624">
        <v>19230</v>
      </c>
      <c r="K689" s="419">
        <f>G689-J689</f>
        <v>-5817</v>
      </c>
      <c r="L689" s="417">
        <v>49787</v>
      </c>
      <c r="M689" s="417">
        <v>-36374</v>
      </c>
      <c r="N689" s="431"/>
      <c r="O689" s="432"/>
      <c r="P689" s="457"/>
    </row>
    <row r="690" spans="1:16" x14ac:dyDescent="0.15">
      <c r="A690" s="414"/>
      <c r="B690" s="423"/>
      <c r="C690" s="425"/>
      <c r="D690" s="426"/>
      <c r="E690" s="426"/>
      <c r="F690" s="426"/>
      <c r="G690" s="426"/>
      <c r="H690" s="628"/>
      <c r="I690" s="629"/>
      <c r="J690" s="629"/>
      <c r="K690" s="427"/>
      <c r="L690" s="426"/>
      <c r="M690" s="427"/>
      <c r="N690" s="363" t="s">
        <v>53</v>
      </c>
      <c r="O690" s="364"/>
      <c r="P690" s="438">
        <v>10950000</v>
      </c>
    </row>
    <row r="691" spans="1:16" x14ac:dyDescent="0.15">
      <c r="A691" s="414"/>
      <c r="B691" s="423"/>
      <c r="C691" s="428"/>
      <c r="D691" s="429"/>
      <c r="E691" s="429"/>
      <c r="F691" s="429"/>
      <c r="G691" s="429"/>
      <c r="H691" s="631"/>
      <c r="I691" s="632"/>
      <c r="J691" s="632"/>
      <c r="K691" s="430"/>
      <c r="L691" s="429"/>
      <c r="M691" s="430"/>
      <c r="N691" s="363" t="s">
        <v>52</v>
      </c>
      <c r="O691" s="453" t="s">
        <v>1619</v>
      </c>
      <c r="P691" s="460">
        <v>300000</v>
      </c>
    </row>
    <row r="692" spans="1:16" x14ac:dyDescent="0.15">
      <c r="A692" s="414"/>
      <c r="B692" s="423"/>
      <c r="C692" s="428"/>
      <c r="D692" s="429"/>
      <c r="E692" s="429"/>
      <c r="F692" s="429"/>
      <c r="G692" s="429"/>
      <c r="H692" s="631"/>
      <c r="I692" s="632"/>
      <c r="J692" s="632"/>
      <c r="K692" s="430"/>
      <c r="L692" s="429"/>
      <c r="M692" s="430"/>
      <c r="N692" s="363" t="s">
        <v>358</v>
      </c>
      <c r="O692" s="453" t="s">
        <v>1620</v>
      </c>
      <c r="P692" s="460">
        <v>3000000</v>
      </c>
    </row>
    <row r="693" spans="1:16" x14ac:dyDescent="0.15">
      <c r="A693" s="414"/>
      <c r="B693" s="423"/>
      <c r="C693" s="428"/>
      <c r="D693" s="429"/>
      <c r="E693" s="429"/>
      <c r="F693" s="429"/>
      <c r="G693" s="429"/>
      <c r="H693" s="631"/>
      <c r="I693" s="632"/>
      <c r="J693" s="632"/>
      <c r="K693" s="430"/>
      <c r="L693" s="429"/>
      <c r="M693" s="430"/>
      <c r="N693" s="363" t="s">
        <v>1621</v>
      </c>
      <c r="O693" s="453" t="s">
        <v>1622</v>
      </c>
      <c r="P693" s="460">
        <v>2650000</v>
      </c>
    </row>
    <row r="694" spans="1:16" x14ac:dyDescent="0.15">
      <c r="A694" s="414"/>
      <c r="B694" s="423"/>
      <c r="C694" s="428"/>
      <c r="D694" s="429"/>
      <c r="E694" s="429" t="s">
        <v>518</v>
      </c>
      <c r="F694" s="429"/>
      <c r="G694" s="429"/>
      <c r="H694" s="631"/>
      <c r="I694" s="632"/>
      <c r="J694" s="632"/>
      <c r="K694" s="430"/>
      <c r="L694" s="429"/>
      <c r="M694" s="430"/>
      <c r="N694" s="363" t="s">
        <v>51</v>
      </c>
      <c r="O694" s="453" t="s">
        <v>1623</v>
      </c>
      <c r="P694" s="460">
        <v>1000000</v>
      </c>
    </row>
    <row r="695" spans="1:16" x14ac:dyDescent="0.15">
      <c r="A695" s="414"/>
      <c r="B695" s="423"/>
      <c r="C695" s="428"/>
      <c r="D695" s="429"/>
      <c r="E695" s="429"/>
      <c r="F695" s="429"/>
      <c r="G695" s="429"/>
      <c r="H695" s="631"/>
      <c r="I695" s="632"/>
      <c r="J695" s="632"/>
      <c r="K695" s="430"/>
      <c r="L695" s="429"/>
      <c r="M695" s="430"/>
      <c r="N695" s="363" t="s">
        <v>1624</v>
      </c>
      <c r="O695" s="453" t="s">
        <v>1625</v>
      </c>
      <c r="P695" s="460">
        <v>4000000</v>
      </c>
    </row>
    <row r="696" spans="1:16" x14ac:dyDescent="0.15">
      <c r="A696" s="414"/>
      <c r="B696" s="423"/>
      <c r="C696" s="428"/>
      <c r="D696" s="429"/>
      <c r="E696" s="429"/>
      <c r="F696" s="429"/>
      <c r="G696" s="429"/>
      <c r="H696" s="631"/>
      <c r="I696" s="632"/>
      <c r="J696" s="632"/>
      <c r="K696" s="430"/>
      <c r="L696" s="429"/>
      <c r="M696" s="430"/>
      <c r="N696" s="363" t="s">
        <v>50</v>
      </c>
      <c r="O696" s="364"/>
      <c r="P696" s="438">
        <v>394000</v>
      </c>
    </row>
    <row r="697" spans="1:16" x14ac:dyDescent="0.15">
      <c r="A697" s="414"/>
      <c r="B697" s="423"/>
      <c r="C697" s="428"/>
      <c r="D697" s="429"/>
      <c r="E697" s="429"/>
      <c r="F697" s="429"/>
      <c r="G697" s="429"/>
      <c r="H697" s="631"/>
      <c r="I697" s="632"/>
      <c r="J697" s="632"/>
      <c r="K697" s="430"/>
      <c r="L697" s="429"/>
      <c r="M697" s="430"/>
      <c r="N697" s="397" t="s">
        <v>584</v>
      </c>
      <c r="O697" s="453" t="s">
        <v>1626</v>
      </c>
      <c r="P697" s="460">
        <v>394000</v>
      </c>
    </row>
    <row r="698" spans="1:16" x14ac:dyDescent="0.15">
      <c r="A698" s="414"/>
      <c r="B698" s="423"/>
      <c r="C698" s="428"/>
      <c r="D698" s="429"/>
      <c r="E698" s="429"/>
      <c r="F698" s="429"/>
      <c r="G698" s="429"/>
      <c r="H698" s="631"/>
      <c r="I698" s="632"/>
      <c r="J698" s="632"/>
      <c r="K698" s="430"/>
      <c r="L698" s="429"/>
      <c r="M698" s="430"/>
      <c r="N698" s="363" t="s">
        <v>49</v>
      </c>
      <c r="O698" s="364"/>
      <c r="P698" s="438">
        <v>941000</v>
      </c>
    </row>
    <row r="699" spans="1:16" x14ac:dyDescent="0.15">
      <c r="A699" s="414"/>
      <c r="B699" s="423"/>
      <c r="C699" s="428"/>
      <c r="D699" s="429"/>
      <c r="E699" s="429"/>
      <c r="F699" s="429"/>
      <c r="G699" s="429"/>
      <c r="H699" s="631"/>
      <c r="I699" s="632"/>
      <c r="J699" s="632"/>
      <c r="K699" s="430"/>
      <c r="L699" s="429"/>
      <c r="M699" s="430"/>
      <c r="N699" s="363" t="s">
        <v>1627</v>
      </c>
      <c r="O699" s="364" t="s">
        <v>1628</v>
      </c>
      <c r="P699" s="458">
        <v>941000</v>
      </c>
    </row>
    <row r="700" spans="1:16" x14ac:dyDescent="0.15">
      <c r="A700" s="414"/>
      <c r="B700" s="423"/>
      <c r="C700" s="428"/>
      <c r="D700" s="429"/>
      <c r="E700" s="429"/>
      <c r="F700" s="429"/>
      <c r="G700" s="429"/>
      <c r="H700" s="631"/>
      <c r="I700" s="632"/>
      <c r="J700" s="632"/>
      <c r="K700" s="430"/>
      <c r="L700" s="429"/>
      <c r="M700" s="430"/>
      <c r="N700" s="363" t="s">
        <v>359</v>
      </c>
      <c r="O700" s="364"/>
      <c r="P700" s="438">
        <v>1128000</v>
      </c>
    </row>
    <row r="701" spans="1:16" ht="22.5" x14ac:dyDescent="0.15">
      <c r="A701" s="414"/>
      <c r="B701" s="423"/>
      <c r="C701" s="428"/>
      <c r="D701" s="429"/>
      <c r="E701" s="429"/>
      <c r="F701" s="429"/>
      <c r="G701" s="429"/>
      <c r="H701" s="631"/>
      <c r="I701" s="632"/>
      <c r="J701" s="632"/>
      <c r="K701" s="430"/>
      <c r="L701" s="429"/>
      <c r="M701" s="430"/>
      <c r="N701" s="363" t="s">
        <v>1629</v>
      </c>
      <c r="O701" s="364" t="s">
        <v>1630</v>
      </c>
      <c r="P701" s="458">
        <v>1128000</v>
      </c>
    </row>
    <row r="702" spans="1:16" ht="22.5" x14ac:dyDescent="0.15">
      <c r="A702" s="414"/>
      <c r="B702" s="415" t="s">
        <v>1631</v>
      </c>
      <c r="C702" s="435"/>
      <c r="D702" s="417">
        <f>D703+D714+D780+D783+D786+D853</f>
        <v>2943702</v>
      </c>
      <c r="E702" s="417">
        <f>E703+E714+E780+E783+E786+E853</f>
        <v>1194658</v>
      </c>
      <c r="F702" s="417">
        <f>F703+F714+F780+F783+F786+F853</f>
        <v>0</v>
      </c>
      <c r="G702" s="417">
        <f>G703+G714+G780+G783+G786+G853</f>
        <v>4138360</v>
      </c>
      <c r="H702" s="622">
        <v>2872521</v>
      </c>
      <c r="I702" s="622">
        <v>1093440</v>
      </c>
      <c r="J702" s="624">
        <v>3965961</v>
      </c>
      <c r="K702" s="419">
        <f>G702-J702</f>
        <v>172399</v>
      </c>
      <c r="L702" s="417">
        <v>3236722</v>
      </c>
      <c r="M702" s="417">
        <v>901637.79999999981</v>
      </c>
      <c r="N702" s="431"/>
      <c r="O702" s="432"/>
      <c r="P702" s="457"/>
    </row>
    <row r="703" spans="1:16" ht="22.5" x14ac:dyDescent="0.15">
      <c r="A703" s="414"/>
      <c r="B703" s="423"/>
      <c r="C703" s="424" t="s">
        <v>1632</v>
      </c>
      <c r="D703" s="417">
        <v>0</v>
      </c>
      <c r="E703" s="417">
        <v>902312</v>
      </c>
      <c r="F703" s="417">
        <v>0</v>
      </c>
      <c r="G703" s="418">
        <v>902312</v>
      </c>
      <c r="H703" s="622">
        <v>0</v>
      </c>
      <c r="I703" s="624">
        <v>887345</v>
      </c>
      <c r="J703" s="624">
        <v>887345</v>
      </c>
      <c r="K703" s="419">
        <f>G703-J703</f>
        <v>14967</v>
      </c>
      <c r="L703" s="417">
        <v>291198</v>
      </c>
      <c r="M703" s="417">
        <v>611114</v>
      </c>
      <c r="N703" s="431"/>
      <c r="O703" s="432"/>
      <c r="P703" s="457"/>
    </row>
    <row r="704" spans="1:16" x14ac:dyDescent="0.15">
      <c r="A704" s="414"/>
      <c r="B704" s="423"/>
      <c r="C704" s="428"/>
      <c r="D704" s="429"/>
      <c r="E704" s="429"/>
      <c r="F704" s="429"/>
      <c r="G704" s="429"/>
      <c r="H704" s="631"/>
      <c r="I704" s="632"/>
      <c r="J704" s="632"/>
      <c r="K704" s="430"/>
      <c r="L704" s="429"/>
      <c r="M704" s="430"/>
      <c r="N704" s="434" t="s">
        <v>41</v>
      </c>
      <c r="O704" s="451"/>
      <c r="P704" s="486">
        <v>659512000</v>
      </c>
    </row>
    <row r="705" spans="1:16" x14ac:dyDescent="0.15">
      <c r="A705" s="414"/>
      <c r="B705" s="423"/>
      <c r="C705" s="428"/>
      <c r="D705" s="429"/>
      <c r="E705" s="429"/>
      <c r="F705" s="429"/>
      <c r="G705" s="429"/>
      <c r="H705" s="631"/>
      <c r="I705" s="632"/>
      <c r="J705" s="632"/>
      <c r="K705" s="430"/>
      <c r="L705" s="429"/>
      <c r="M705" s="430"/>
      <c r="N705" s="363" t="s">
        <v>40</v>
      </c>
      <c r="O705" s="364" t="s">
        <v>839</v>
      </c>
      <c r="P705" s="488">
        <v>13128000</v>
      </c>
    </row>
    <row r="706" spans="1:16" x14ac:dyDescent="0.15">
      <c r="A706" s="414"/>
      <c r="B706" s="423"/>
      <c r="C706" s="428"/>
      <c r="D706" s="429"/>
      <c r="E706" s="429"/>
      <c r="F706" s="429"/>
      <c r="G706" s="429"/>
      <c r="H706" s="631"/>
      <c r="I706" s="632"/>
      <c r="J706" s="632"/>
      <c r="K706" s="430"/>
      <c r="L706" s="429"/>
      <c r="M706" s="430"/>
      <c r="N706" s="363" t="s">
        <v>1633</v>
      </c>
      <c r="O706" s="364" t="s">
        <v>1634</v>
      </c>
      <c r="P706" s="488">
        <v>5000000</v>
      </c>
    </row>
    <row r="707" spans="1:16" x14ac:dyDescent="0.15">
      <c r="A707" s="414"/>
      <c r="B707" s="423"/>
      <c r="C707" s="428"/>
      <c r="D707" s="429"/>
      <c r="E707" s="429"/>
      <c r="F707" s="429"/>
      <c r="G707" s="429"/>
      <c r="H707" s="631"/>
      <c r="I707" s="632"/>
      <c r="J707" s="632"/>
      <c r="K707" s="430"/>
      <c r="L707" s="429"/>
      <c r="M707" s="430"/>
      <c r="N707" s="363" t="s">
        <v>1635</v>
      </c>
      <c r="O707" s="364" t="s">
        <v>834</v>
      </c>
      <c r="P707" s="488">
        <v>39384000</v>
      </c>
    </row>
    <row r="708" spans="1:16" x14ac:dyDescent="0.15">
      <c r="A708" s="414"/>
      <c r="B708" s="423"/>
      <c r="C708" s="428"/>
      <c r="D708" s="429"/>
      <c r="E708" s="429"/>
      <c r="F708" s="429"/>
      <c r="G708" s="429"/>
      <c r="H708" s="631"/>
      <c r="I708" s="632"/>
      <c r="J708" s="632"/>
      <c r="K708" s="430"/>
      <c r="L708" s="429"/>
      <c r="M708" s="430"/>
      <c r="N708" s="397" t="s">
        <v>1636</v>
      </c>
      <c r="O708" s="453" t="s">
        <v>835</v>
      </c>
      <c r="P708" s="506">
        <v>600000000</v>
      </c>
    </row>
    <row r="709" spans="1:16" x14ac:dyDescent="0.15">
      <c r="A709" s="414"/>
      <c r="B709" s="423"/>
      <c r="C709" s="428"/>
      <c r="D709" s="429"/>
      <c r="E709" s="429"/>
      <c r="F709" s="429"/>
      <c r="G709" s="429"/>
      <c r="H709" s="631"/>
      <c r="I709" s="632"/>
      <c r="J709" s="632"/>
      <c r="K709" s="430"/>
      <c r="L709" s="429"/>
      <c r="M709" s="430"/>
      <c r="N709" s="397" t="s">
        <v>1637</v>
      </c>
      <c r="O709" s="453" t="s">
        <v>828</v>
      </c>
      <c r="P709" s="316">
        <v>2000000</v>
      </c>
    </row>
    <row r="710" spans="1:16" x14ac:dyDescent="0.15">
      <c r="A710" s="414"/>
      <c r="B710" s="423"/>
      <c r="C710" s="428"/>
      <c r="D710" s="429"/>
      <c r="E710" s="429"/>
      <c r="F710" s="429"/>
      <c r="G710" s="429"/>
      <c r="H710" s="631"/>
      <c r="I710" s="632"/>
      <c r="J710" s="632"/>
      <c r="K710" s="430"/>
      <c r="L710" s="429"/>
      <c r="M710" s="429"/>
      <c r="N710" s="363" t="s">
        <v>1638</v>
      </c>
      <c r="O710" s="364"/>
      <c r="P710" s="487">
        <v>22800000</v>
      </c>
    </row>
    <row r="711" spans="1:16" x14ac:dyDescent="0.15">
      <c r="A711" s="414"/>
      <c r="B711" s="423"/>
      <c r="C711" s="428"/>
      <c r="D711" s="429"/>
      <c r="E711" s="429"/>
      <c r="F711" s="429"/>
      <c r="G711" s="429"/>
      <c r="H711" s="631"/>
      <c r="I711" s="632"/>
      <c r="J711" s="632"/>
      <c r="K711" s="430"/>
      <c r="L711" s="429"/>
      <c r="M711" s="429"/>
      <c r="N711" s="507" t="s">
        <v>1639</v>
      </c>
      <c r="O711" s="494" t="s">
        <v>837</v>
      </c>
      <c r="P711" s="508">
        <v>22800000</v>
      </c>
    </row>
    <row r="712" spans="1:16" x14ac:dyDescent="0.15">
      <c r="A712" s="414"/>
      <c r="B712" s="423"/>
      <c r="C712" s="428"/>
      <c r="D712" s="429"/>
      <c r="E712" s="429"/>
      <c r="F712" s="429"/>
      <c r="G712" s="429"/>
      <c r="H712" s="631"/>
      <c r="I712" s="632"/>
      <c r="J712" s="632"/>
      <c r="K712" s="430"/>
      <c r="L712" s="429"/>
      <c r="M712" s="430"/>
      <c r="N712" s="363" t="s">
        <v>32</v>
      </c>
      <c r="O712" s="364"/>
      <c r="P712" s="438">
        <v>220000000</v>
      </c>
    </row>
    <row r="713" spans="1:16" x14ac:dyDescent="0.15">
      <c r="A713" s="414"/>
      <c r="B713" s="423"/>
      <c r="C713" s="428"/>
      <c r="D713" s="429"/>
      <c r="E713" s="429"/>
      <c r="F713" s="429"/>
      <c r="G713" s="429"/>
      <c r="H713" s="631"/>
      <c r="I713" s="632"/>
      <c r="J713" s="632"/>
      <c r="K713" s="430"/>
      <c r="L713" s="429"/>
      <c r="M713" s="430"/>
      <c r="N713" s="363" t="s">
        <v>361</v>
      </c>
      <c r="O713" s="453" t="s">
        <v>1640</v>
      </c>
      <c r="P713" s="460">
        <v>220000000</v>
      </c>
    </row>
    <row r="714" spans="1:16" ht="22.5" x14ac:dyDescent="0.15">
      <c r="A714" s="414"/>
      <c r="B714" s="423"/>
      <c r="C714" s="424" t="s">
        <v>1641</v>
      </c>
      <c r="D714" s="417">
        <v>2776493</v>
      </c>
      <c r="E714" s="417">
        <v>291386</v>
      </c>
      <c r="F714" s="417">
        <v>0</v>
      </c>
      <c r="G714" s="417">
        <v>3067879</v>
      </c>
      <c r="H714" s="622">
        <v>2748206</v>
      </c>
      <c r="I714" s="624">
        <v>175935</v>
      </c>
      <c r="J714" s="624">
        <v>2924141</v>
      </c>
      <c r="K714" s="419">
        <f>G714-J714</f>
        <v>143738</v>
      </c>
      <c r="L714" s="417">
        <v>2489987</v>
      </c>
      <c r="M714" s="417">
        <v>577891.79999999981</v>
      </c>
      <c r="N714" s="431"/>
      <c r="O714" s="432"/>
      <c r="P714" s="457"/>
    </row>
    <row r="715" spans="1:16" x14ac:dyDescent="0.15">
      <c r="A715" s="414"/>
      <c r="B715" s="423"/>
      <c r="C715" s="425"/>
      <c r="D715" s="426"/>
      <c r="E715" s="426"/>
      <c r="F715" s="426"/>
      <c r="G715" s="426"/>
      <c r="H715" s="628"/>
      <c r="I715" s="629"/>
      <c r="J715" s="629"/>
      <c r="K715" s="427"/>
      <c r="L715" s="426"/>
      <c r="M715" s="427"/>
      <c r="N715" s="434" t="s">
        <v>48</v>
      </c>
      <c r="O715" s="451"/>
      <c r="P715" s="486">
        <v>10800000</v>
      </c>
    </row>
    <row r="716" spans="1:16" ht="33.75" x14ac:dyDescent="0.15">
      <c r="A716" s="414"/>
      <c r="B716" s="423"/>
      <c r="C716" s="428"/>
      <c r="D716" s="429"/>
      <c r="E716" s="429"/>
      <c r="F716" s="429"/>
      <c r="G716" s="429"/>
      <c r="H716" s="631"/>
      <c r="I716" s="632"/>
      <c r="J716" s="632"/>
      <c r="K716" s="430"/>
      <c r="L716" s="429"/>
      <c r="M716" s="430"/>
      <c r="N716" s="363" t="s">
        <v>47</v>
      </c>
      <c r="O716" s="364" t="s">
        <v>1642</v>
      </c>
      <c r="P716" s="488">
        <v>10800000</v>
      </c>
    </row>
    <row r="717" spans="1:16" x14ac:dyDescent="0.15">
      <c r="A717" s="414"/>
      <c r="B717" s="423"/>
      <c r="C717" s="428"/>
      <c r="D717" s="429"/>
      <c r="E717" s="429"/>
      <c r="F717" s="429"/>
      <c r="G717" s="429"/>
      <c r="H717" s="631"/>
      <c r="I717" s="632"/>
      <c r="J717" s="632"/>
      <c r="K717" s="430"/>
      <c r="L717" s="429"/>
      <c r="M717" s="430"/>
      <c r="N717" s="363" t="s">
        <v>46</v>
      </c>
      <c r="O717" s="364"/>
      <c r="P717" s="487">
        <v>12000000</v>
      </c>
    </row>
    <row r="718" spans="1:16" x14ac:dyDescent="0.15">
      <c r="A718" s="414"/>
      <c r="B718" s="423"/>
      <c r="C718" s="428"/>
      <c r="D718" s="429"/>
      <c r="E718" s="429"/>
      <c r="F718" s="429"/>
      <c r="G718" s="429"/>
      <c r="H718" s="631"/>
      <c r="I718" s="632"/>
      <c r="J718" s="632"/>
      <c r="K718" s="430"/>
      <c r="L718" s="429"/>
      <c r="M718" s="430"/>
      <c r="N718" s="363" t="s">
        <v>45</v>
      </c>
      <c r="O718" s="364" t="s">
        <v>1643</v>
      </c>
      <c r="P718" s="488">
        <v>12000000</v>
      </c>
    </row>
    <row r="719" spans="1:16" x14ac:dyDescent="0.15">
      <c r="A719" s="414"/>
      <c r="B719" s="423"/>
      <c r="C719" s="428"/>
      <c r="D719" s="429"/>
      <c r="E719" s="429"/>
      <c r="F719" s="429"/>
      <c r="G719" s="429"/>
      <c r="H719" s="631"/>
      <c r="I719" s="632"/>
      <c r="J719" s="632"/>
      <c r="K719" s="430"/>
      <c r="L719" s="429"/>
      <c r="M719" s="430"/>
      <c r="N719" s="363" t="s">
        <v>44</v>
      </c>
      <c r="O719" s="364"/>
      <c r="P719" s="487">
        <v>19000000</v>
      </c>
    </row>
    <row r="720" spans="1:16" ht="33.75" x14ac:dyDescent="0.15">
      <c r="A720" s="414"/>
      <c r="B720" s="423"/>
      <c r="C720" s="428"/>
      <c r="D720" s="429"/>
      <c r="E720" s="429"/>
      <c r="F720" s="429"/>
      <c r="G720" s="429"/>
      <c r="H720" s="631"/>
      <c r="I720" s="632"/>
      <c r="J720" s="632"/>
      <c r="K720" s="430"/>
      <c r="L720" s="429"/>
      <c r="M720" s="430"/>
      <c r="N720" s="363" t="s">
        <v>43</v>
      </c>
      <c r="O720" s="494" t="s">
        <v>1644</v>
      </c>
      <c r="P720" s="508">
        <v>19000000</v>
      </c>
    </row>
    <row r="721" spans="1:16" x14ac:dyDescent="0.15">
      <c r="A721" s="414"/>
      <c r="B721" s="423"/>
      <c r="C721" s="428"/>
      <c r="D721" s="429"/>
      <c r="E721" s="429"/>
      <c r="F721" s="429"/>
      <c r="G721" s="429"/>
      <c r="H721" s="631"/>
      <c r="I721" s="632"/>
      <c r="J721" s="632"/>
      <c r="K721" s="430"/>
      <c r="L721" s="429"/>
      <c r="M721" s="430"/>
      <c r="N721" s="363" t="s">
        <v>42</v>
      </c>
      <c r="O721" s="364"/>
      <c r="P721" s="487">
        <v>50768000</v>
      </c>
    </row>
    <row r="722" spans="1:16" ht="33.75" x14ac:dyDescent="0.15">
      <c r="A722" s="414"/>
      <c r="B722" s="423"/>
      <c r="C722" s="428"/>
      <c r="D722" s="429"/>
      <c r="E722" s="429"/>
      <c r="F722" s="429"/>
      <c r="G722" s="429"/>
      <c r="H722" s="631"/>
      <c r="I722" s="632"/>
      <c r="J722" s="632"/>
      <c r="K722" s="430"/>
      <c r="L722" s="429"/>
      <c r="M722" s="430"/>
      <c r="N722" s="363" t="s">
        <v>1648</v>
      </c>
      <c r="O722" s="453" t="s">
        <v>1649</v>
      </c>
      <c r="P722" s="360">
        <v>20608000</v>
      </c>
    </row>
    <row r="723" spans="1:16" ht="33.75" x14ac:dyDescent="0.15">
      <c r="A723" s="414"/>
      <c r="B723" s="423"/>
      <c r="C723" s="428"/>
      <c r="D723" s="429"/>
      <c r="E723" s="429"/>
      <c r="F723" s="429"/>
      <c r="G723" s="429"/>
      <c r="H723" s="631"/>
      <c r="I723" s="632"/>
      <c r="J723" s="632"/>
      <c r="K723" s="430"/>
      <c r="L723" s="429"/>
      <c r="M723" s="430"/>
      <c r="N723" s="363" t="s">
        <v>1650</v>
      </c>
      <c r="O723" s="453" t="s">
        <v>1651</v>
      </c>
      <c r="P723" s="360">
        <v>28960000</v>
      </c>
    </row>
    <row r="724" spans="1:16" x14ac:dyDescent="0.15">
      <c r="A724" s="414"/>
      <c r="B724" s="423"/>
      <c r="C724" s="428"/>
      <c r="D724" s="429"/>
      <c r="E724" s="429"/>
      <c r="F724" s="429"/>
      <c r="G724" s="429"/>
      <c r="H724" s="631"/>
      <c r="I724" s="632"/>
      <c r="J724" s="632"/>
      <c r="K724" s="430"/>
      <c r="L724" s="429"/>
      <c r="M724" s="430"/>
      <c r="N724" s="363" t="s">
        <v>1652</v>
      </c>
      <c r="O724" s="512" t="s">
        <v>1653</v>
      </c>
      <c r="P724" s="460">
        <v>1200000</v>
      </c>
    </row>
    <row r="725" spans="1:16" x14ac:dyDescent="0.15">
      <c r="A725" s="414"/>
      <c r="B725" s="423"/>
      <c r="C725" s="428"/>
      <c r="D725" s="429"/>
      <c r="E725" s="429"/>
      <c r="F725" s="429"/>
      <c r="G725" s="429"/>
      <c r="H725" s="631"/>
      <c r="I725" s="632"/>
      <c r="J725" s="632"/>
      <c r="K725" s="430"/>
      <c r="L725" s="429"/>
      <c r="M725" s="430"/>
      <c r="N725" s="363" t="s">
        <v>39</v>
      </c>
      <c r="O725" s="364"/>
      <c r="P725" s="487">
        <v>52560000</v>
      </c>
    </row>
    <row r="726" spans="1:16" ht="22.5" x14ac:dyDescent="0.15">
      <c r="A726" s="414"/>
      <c r="B726" s="423"/>
      <c r="C726" s="428"/>
      <c r="D726" s="429"/>
      <c r="E726" s="429"/>
      <c r="F726" s="429"/>
      <c r="G726" s="429"/>
      <c r="H726" s="631"/>
      <c r="I726" s="632"/>
      <c r="J726" s="632"/>
      <c r="K726" s="430"/>
      <c r="L726" s="429"/>
      <c r="M726" s="430"/>
      <c r="N726" s="363" t="s">
        <v>1654</v>
      </c>
      <c r="O726" s="499" t="s">
        <v>1655</v>
      </c>
      <c r="P726" s="509">
        <v>48960000</v>
      </c>
    </row>
    <row r="727" spans="1:16" x14ac:dyDescent="0.15">
      <c r="A727" s="414"/>
      <c r="B727" s="423"/>
      <c r="C727" s="428"/>
      <c r="D727" s="429"/>
      <c r="E727" s="429"/>
      <c r="F727" s="429"/>
      <c r="G727" s="429"/>
      <c r="H727" s="631"/>
      <c r="I727" s="632"/>
      <c r="J727" s="632"/>
      <c r="K727" s="430"/>
      <c r="L727" s="429"/>
      <c r="M727" s="430"/>
      <c r="N727" s="363" t="s">
        <v>1656</v>
      </c>
      <c r="O727" s="494" t="s">
        <v>1657</v>
      </c>
      <c r="P727" s="508">
        <v>3600000</v>
      </c>
    </row>
    <row r="728" spans="1:16" x14ac:dyDescent="0.15">
      <c r="A728" s="414"/>
      <c r="B728" s="423"/>
      <c r="C728" s="428"/>
      <c r="D728" s="429"/>
      <c r="E728" s="429"/>
      <c r="F728" s="429"/>
      <c r="G728" s="429"/>
      <c r="H728" s="631"/>
      <c r="I728" s="632"/>
      <c r="J728" s="632"/>
      <c r="K728" s="430"/>
      <c r="L728" s="429"/>
      <c r="M728" s="430"/>
      <c r="N728" s="363" t="s">
        <v>37</v>
      </c>
      <c r="O728" s="364"/>
      <c r="P728" s="487">
        <v>9600000</v>
      </c>
    </row>
    <row r="729" spans="1:16" x14ac:dyDescent="0.15">
      <c r="A729" s="414"/>
      <c r="B729" s="423"/>
      <c r="C729" s="428"/>
      <c r="D729" s="429"/>
      <c r="E729" s="429"/>
      <c r="F729" s="429"/>
      <c r="G729" s="429"/>
      <c r="H729" s="631"/>
      <c r="I729" s="632"/>
      <c r="J729" s="632"/>
      <c r="K729" s="430"/>
      <c r="L729" s="429"/>
      <c r="M729" s="430"/>
      <c r="N729" s="363" t="s">
        <v>36</v>
      </c>
      <c r="O729" s="494" t="s">
        <v>1658</v>
      </c>
      <c r="P729" s="508">
        <v>9600000</v>
      </c>
    </row>
    <row r="730" spans="1:16" x14ac:dyDescent="0.15">
      <c r="A730" s="414"/>
      <c r="B730" s="423"/>
      <c r="C730" s="428"/>
      <c r="D730" s="429"/>
      <c r="E730" s="429"/>
      <c r="F730" s="429"/>
      <c r="G730" s="429"/>
      <c r="H730" s="631"/>
      <c r="I730" s="632"/>
      <c r="J730" s="632"/>
      <c r="K730" s="430"/>
      <c r="L730" s="429"/>
      <c r="M730" s="430"/>
      <c r="N730" s="363" t="s">
        <v>35</v>
      </c>
      <c r="O730" s="364"/>
      <c r="P730" s="487">
        <v>1800000</v>
      </c>
    </row>
    <row r="731" spans="1:16" ht="22.5" x14ac:dyDescent="0.15">
      <c r="A731" s="414"/>
      <c r="B731" s="423"/>
      <c r="C731" s="428"/>
      <c r="D731" s="429"/>
      <c r="E731" s="429"/>
      <c r="F731" s="429"/>
      <c r="G731" s="429"/>
      <c r="H731" s="631"/>
      <c r="I731" s="632"/>
      <c r="J731" s="632"/>
      <c r="K731" s="430"/>
      <c r="L731" s="429"/>
      <c r="M731" s="430"/>
      <c r="N731" s="363" t="s">
        <v>34</v>
      </c>
      <c r="O731" s="364" t="s">
        <v>1659</v>
      </c>
      <c r="P731" s="488">
        <v>1800000</v>
      </c>
    </row>
    <row r="732" spans="1:16" x14ac:dyDescent="0.15">
      <c r="A732" s="414"/>
      <c r="B732" s="423"/>
      <c r="C732" s="428"/>
      <c r="D732" s="429"/>
      <c r="E732" s="429"/>
      <c r="F732" s="429"/>
      <c r="G732" s="429"/>
      <c r="H732" s="631"/>
      <c r="I732" s="632"/>
      <c r="J732" s="632"/>
      <c r="K732" s="430"/>
      <c r="L732" s="429"/>
      <c r="M732" s="430"/>
      <c r="N732" s="363" t="s">
        <v>1660</v>
      </c>
      <c r="O732" s="364"/>
      <c r="P732" s="487">
        <v>346696000</v>
      </c>
    </row>
    <row r="733" spans="1:16" ht="45" x14ac:dyDescent="0.15">
      <c r="A733" s="414"/>
      <c r="B733" s="423"/>
      <c r="C733" s="428"/>
      <c r="D733" s="429"/>
      <c r="E733" s="429"/>
      <c r="F733" s="429"/>
      <c r="G733" s="429"/>
      <c r="H733" s="631"/>
      <c r="I733" s="632"/>
      <c r="J733" s="632"/>
      <c r="K733" s="430"/>
      <c r="L733" s="429"/>
      <c r="M733" s="430"/>
      <c r="N733" s="363" t="s">
        <v>1661</v>
      </c>
      <c r="O733" s="364" t="s">
        <v>1662</v>
      </c>
      <c r="P733" s="488">
        <v>346696000</v>
      </c>
    </row>
    <row r="734" spans="1:16" x14ac:dyDescent="0.15">
      <c r="A734" s="414"/>
      <c r="B734" s="423"/>
      <c r="C734" s="428"/>
      <c r="D734" s="429"/>
      <c r="E734" s="429"/>
      <c r="F734" s="429"/>
      <c r="G734" s="429"/>
      <c r="H734" s="631"/>
      <c r="I734" s="632"/>
      <c r="J734" s="632"/>
      <c r="K734" s="430"/>
      <c r="L734" s="429"/>
      <c r="M734" s="430"/>
      <c r="N734" s="363" t="s">
        <v>1663</v>
      </c>
      <c r="O734" s="364"/>
      <c r="P734" s="487">
        <v>43800000</v>
      </c>
    </row>
    <row r="735" spans="1:16" ht="22.5" x14ac:dyDescent="0.15">
      <c r="A735" s="414"/>
      <c r="B735" s="423"/>
      <c r="C735" s="428"/>
      <c r="D735" s="429"/>
      <c r="E735" s="429"/>
      <c r="F735" s="429"/>
      <c r="G735" s="429"/>
      <c r="H735" s="631"/>
      <c r="I735" s="632"/>
      <c r="J735" s="632"/>
      <c r="K735" s="430"/>
      <c r="L735" s="429"/>
      <c r="M735" s="430"/>
      <c r="N735" s="363" t="s">
        <v>1664</v>
      </c>
      <c r="O735" s="494" t="s">
        <v>1665</v>
      </c>
      <c r="P735" s="508">
        <v>18600000</v>
      </c>
    </row>
    <row r="736" spans="1:16" ht="33.75" x14ac:dyDescent="0.15">
      <c r="A736" s="414"/>
      <c r="B736" s="423"/>
      <c r="C736" s="428"/>
      <c r="D736" s="429"/>
      <c r="E736" s="429"/>
      <c r="F736" s="429"/>
      <c r="G736" s="429"/>
      <c r="H736" s="631"/>
      <c r="I736" s="632"/>
      <c r="J736" s="632"/>
      <c r="K736" s="429"/>
      <c r="L736" s="429"/>
      <c r="M736" s="429"/>
      <c r="N736" s="507" t="s">
        <v>1666</v>
      </c>
      <c r="O736" s="499" t="s">
        <v>1667</v>
      </c>
      <c r="P736" s="509">
        <v>25200000</v>
      </c>
    </row>
    <row r="737" spans="1:16" x14ac:dyDescent="0.15">
      <c r="A737" s="414"/>
      <c r="B737" s="423"/>
      <c r="C737" s="428"/>
      <c r="D737" s="429"/>
      <c r="E737" s="429"/>
      <c r="F737" s="429"/>
      <c r="G737" s="429"/>
      <c r="H737" s="631"/>
      <c r="I737" s="632"/>
      <c r="J737" s="632"/>
      <c r="K737" s="429"/>
      <c r="L737" s="429"/>
      <c r="M737" s="429"/>
      <c r="N737" s="363" t="s">
        <v>33</v>
      </c>
      <c r="O737" s="364"/>
      <c r="P737" s="487">
        <v>4000000</v>
      </c>
    </row>
    <row r="738" spans="1:16" ht="22.5" x14ac:dyDescent="0.15">
      <c r="A738" s="414"/>
      <c r="B738" s="423"/>
      <c r="C738" s="428"/>
      <c r="D738" s="429"/>
      <c r="E738" s="429"/>
      <c r="F738" s="429"/>
      <c r="G738" s="429"/>
      <c r="H738" s="631"/>
      <c r="I738" s="632"/>
      <c r="J738" s="632"/>
      <c r="K738" s="429"/>
      <c r="L738" s="429"/>
      <c r="M738" s="429"/>
      <c r="N738" s="363" t="s">
        <v>1668</v>
      </c>
      <c r="O738" s="477" t="s">
        <v>1669</v>
      </c>
      <c r="P738" s="510">
        <v>4000000</v>
      </c>
    </row>
    <row r="739" spans="1:16" x14ac:dyDescent="0.15">
      <c r="A739" s="414"/>
      <c r="B739" s="423"/>
      <c r="C739" s="428"/>
      <c r="D739" s="429"/>
      <c r="E739" s="429"/>
      <c r="F739" s="429"/>
      <c r="G739" s="429"/>
      <c r="H739" s="631"/>
      <c r="I739" s="632"/>
      <c r="J739" s="632"/>
      <c r="K739" s="429"/>
      <c r="L739" s="429"/>
      <c r="M739" s="429"/>
      <c r="N739" s="363" t="s">
        <v>1670</v>
      </c>
      <c r="O739" s="364"/>
      <c r="P739" s="487">
        <v>4000000</v>
      </c>
    </row>
    <row r="740" spans="1:16" x14ac:dyDescent="0.15">
      <c r="A740" s="414"/>
      <c r="B740" s="423"/>
      <c r="C740" s="428"/>
      <c r="D740" s="429"/>
      <c r="E740" s="429"/>
      <c r="F740" s="429"/>
      <c r="G740" s="429"/>
      <c r="H740" s="631"/>
      <c r="I740" s="632"/>
      <c r="J740" s="632"/>
      <c r="K740" s="429"/>
      <c r="L740" s="429"/>
      <c r="M740" s="429"/>
      <c r="N740" s="363" t="s">
        <v>1671</v>
      </c>
      <c r="O740" s="477" t="s">
        <v>1672</v>
      </c>
      <c r="P740" s="510">
        <v>4000000</v>
      </c>
    </row>
    <row r="741" spans="1:16" x14ac:dyDescent="0.15">
      <c r="A741" s="414"/>
      <c r="B741" s="423"/>
      <c r="C741" s="428"/>
      <c r="D741" s="429"/>
      <c r="E741" s="429"/>
      <c r="F741" s="429"/>
      <c r="G741" s="429"/>
      <c r="H741" s="631"/>
      <c r="I741" s="632"/>
      <c r="J741" s="632"/>
      <c r="K741" s="429"/>
      <c r="L741" s="429"/>
      <c r="M741" s="429"/>
      <c r="N741" s="363" t="s">
        <v>1673</v>
      </c>
      <c r="O741" s="364"/>
      <c r="P741" s="487">
        <v>34000000</v>
      </c>
    </row>
    <row r="742" spans="1:16" x14ac:dyDescent="0.15">
      <c r="A742" s="414"/>
      <c r="B742" s="423"/>
      <c r="C742" s="428"/>
      <c r="D742" s="429"/>
      <c r="E742" s="429"/>
      <c r="F742" s="429"/>
      <c r="G742" s="429"/>
      <c r="H742" s="631"/>
      <c r="I742" s="632"/>
      <c r="J742" s="632"/>
      <c r="K742" s="429"/>
      <c r="L742" s="429"/>
      <c r="M742" s="429"/>
      <c r="N742" s="363" t="s">
        <v>1674</v>
      </c>
      <c r="O742" s="477" t="s">
        <v>1675</v>
      </c>
      <c r="P742" s="510">
        <v>5000000</v>
      </c>
    </row>
    <row r="743" spans="1:16" ht="22.5" x14ac:dyDescent="0.15">
      <c r="A743" s="414"/>
      <c r="B743" s="423"/>
      <c r="C743" s="428"/>
      <c r="D743" s="429"/>
      <c r="E743" s="429"/>
      <c r="F743" s="429"/>
      <c r="G743" s="429"/>
      <c r="H743" s="631"/>
      <c r="I743" s="632"/>
      <c r="J743" s="632"/>
      <c r="K743" s="429"/>
      <c r="L743" s="429"/>
      <c r="M743" s="429"/>
      <c r="N743" s="363" t="s">
        <v>1676</v>
      </c>
      <c r="O743" s="477" t="s">
        <v>1677</v>
      </c>
      <c r="P743" s="510">
        <v>6200000</v>
      </c>
    </row>
    <row r="744" spans="1:16" x14ac:dyDescent="0.15">
      <c r="A744" s="414"/>
      <c r="B744" s="423"/>
      <c r="C744" s="428"/>
      <c r="D744" s="429"/>
      <c r="E744" s="429"/>
      <c r="F744" s="429"/>
      <c r="G744" s="429"/>
      <c r="H744" s="631"/>
      <c r="I744" s="632"/>
      <c r="J744" s="632"/>
      <c r="K744" s="429"/>
      <c r="L744" s="429"/>
      <c r="M744" s="429"/>
      <c r="N744" s="363" t="s">
        <v>1678</v>
      </c>
      <c r="O744" s="477" t="s">
        <v>1675</v>
      </c>
      <c r="P744" s="510">
        <v>5000000</v>
      </c>
    </row>
    <row r="745" spans="1:16" x14ac:dyDescent="0.15">
      <c r="A745" s="414"/>
      <c r="B745" s="423"/>
      <c r="C745" s="428"/>
      <c r="D745" s="429"/>
      <c r="E745" s="429"/>
      <c r="F745" s="429"/>
      <c r="G745" s="429"/>
      <c r="H745" s="631"/>
      <c r="I745" s="632"/>
      <c r="J745" s="632"/>
      <c r="K745" s="429"/>
      <c r="L745" s="429"/>
      <c r="M745" s="429"/>
      <c r="N745" s="363" t="s">
        <v>1679</v>
      </c>
      <c r="O745" s="477" t="s">
        <v>1680</v>
      </c>
      <c r="P745" s="510">
        <v>4500000</v>
      </c>
    </row>
    <row r="746" spans="1:16" x14ac:dyDescent="0.15">
      <c r="A746" s="414"/>
      <c r="B746" s="423"/>
      <c r="C746" s="428"/>
      <c r="D746" s="429"/>
      <c r="E746" s="429"/>
      <c r="F746" s="429"/>
      <c r="G746" s="429"/>
      <c r="H746" s="631"/>
      <c r="I746" s="632"/>
      <c r="J746" s="632"/>
      <c r="K746" s="429"/>
      <c r="L746" s="429"/>
      <c r="M746" s="429"/>
      <c r="N746" s="363" t="s">
        <v>1681</v>
      </c>
      <c r="O746" s="477" t="s">
        <v>1682</v>
      </c>
      <c r="P746" s="510">
        <v>6300000</v>
      </c>
    </row>
    <row r="747" spans="1:16" ht="22.5" x14ac:dyDescent="0.15">
      <c r="A747" s="414"/>
      <c r="B747" s="423"/>
      <c r="C747" s="428"/>
      <c r="D747" s="429"/>
      <c r="E747" s="429"/>
      <c r="F747" s="429"/>
      <c r="G747" s="429"/>
      <c r="H747" s="631"/>
      <c r="I747" s="632"/>
      <c r="J747" s="632"/>
      <c r="K747" s="429"/>
      <c r="L747" s="429"/>
      <c r="M747" s="429"/>
      <c r="N747" s="363" t="s">
        <v>1683</v>
      </c>
      <c r="O747" s="477" t="s">
        <v>1684</v>
      </c>
      <c r="P747" s="510">
        <v>7000000</v>
      </c>
    </row>
    <row r="748" spans="1:16" x14ac:dyDescent="0.15">
      <c r="A748" s="414"/>
      <c r="B748" s="423"/>
      <c r="C748" s="428"/>
      <c r="D748" s="429"/>
      <c r="E748" s="429"/>
      <c r="F748" s="429"/>
      <c r="G748" s="429"/>
      <c r="H748" s="631"/>
      <c r="I748" s="632"/>
      <c r="J748" s="632"/>
      <c r="K748" s="430"/>
      <c r="L748" s="429"/>
      <c r="M748" s="429"/>
      <c r="N748" s="363" t="s">
        <v>1685</v>
      </c>
      <c r="O748" s="364"/>
      <c r="P748" s="487">
        <v>7680000</v>
      </c>
    </row>
    <row r="749" spans="1:16" x14ac:dyDescent="0.15">
      <c r="A749" s="414"/>
      <c r="B749" s="423"/>
      <c r="C749" s="428"/>
      <c r="D749" s="429"/>
      <c r="E749" s="429"/>
      <c r="F749" s="429"/>
      <c r="G749" s="429"/>
      <c r="H749" s="631"/>
      <c r="I749" s="632"/>
      <c r="J749" s="632"/>
      <c r="K749" s="430"/>
      <c r="L749" s="429"/>
      <c r="M749" s="430"/>
      <c r="N749" s="363" t="s">
        <v>1686</v>
      </c>
      <c r="O749" s="511" t="s">
        <v>1687</v>
      </c>
      <c r="P749" s="508">
        <v>7680000</v>
      </c>
    </row>
    <row r="750" spans="1:16" x14ac:dyDescent="0.15">
      <c r="A750" s="414"/>
      <c r="B750" s="423"/>
      <c r="C750" s="428"/>
      <c r="D750" s="429"/>
      <c r="E750" s="429"/>
      <c r="F750" s="429"/>
      <c r="G750" s="429"/>
      <c r="H750" s="631"/>
      <c r="I750" s="632"/>
      <c r="J750" s="632"/>
      <c r="K750" s="429"/>
      <c r="L750" s="429"/>
      <c r="M750" s="429"/>
      <c r="N750" s="363" t="s">
        <v>1688</v>
      </c>
      <c r="O750" s="364"/>
      <c r="P750" s="487">
        <v>163128000</v>
      </c>
    </row>
    <row r="751" spans="1:16" x14ac:dyDescent="0.15">
      <c r="A751" s="414"/>
      <c r="B751" s="423"/>
      <c r="C751" s="428"/>
      <c r="D751" s="429"/>
      <c r="E751" s="429"/>
      <c r="F751" s="429"/>
      <c r="G751" s="429"/>
      <c r="H751" s="631"/>
      <c r="I751" s="632"/>
      <c r="J751" s="632"/>
      <c r="K751" s="429"/>
      <c r="L751" s="429"/>
      <c r="M751" s="429"/>
      <c r="N751" s="363" t="s">
        <v>1690</v>
      </c>
      <c r="O751" s="364" t="s">
        <v>1691</v>
      </c>
      <c r="P751" s="488">
        <v>150000000</v>
      </c>
    </row>
    <row r="752" spans="1:16" x14ac:dyDescent="0.15">
      <c r="A752" s="414"/>
      <c r="B752" s="423"/>
      <c r="C752" s="428"/>
      <c r="D752" s="429"/>
      <c r="E752" s="429"/>
      <c r="F752" s="429"/>
      <c r="G752" s="429"/>
      <c r="H752" s="631"/>
      <c r="I752" s="632"/>
      <c r="J752" s="632"/>
      <c r="K752" s="429"/>
      <c r="L752" s="429"/>
      <c r="M752" s="429"/>
      <c r="N752" s="363" t="s">
        <v>1692</v>
      </c>
      <c r="O752" s="364" t="s">
        <v>1693</v>
      </c>
      <c r="P752" s="488">
        <v>9846000</v>
      </c>
    </row>
    <row r="753" spans="1:16" x14ac:dyDescent="0.15">
      <c r="A753" s="414"/>
      <c r="B753" s="423"/>
      <c r="C753" s="428"/>
      <c r="D753" s="429"/>
      <c r="E753" s="429"/>
      <c r="F753" s="429"/>
      <c r="G753" s="429"/>
      <c r="H753" s="631"/>
      <c r="I753" s="632"/>
      <c r="J753" s="632"/>
      <c r="K753" s="429"/>
      <c r="L753" s="429"/>
      <c r="M753" s="429"/>
      <c r="N753" s="363" t="s">
        <v>1694</v>
      </c>
      <c r="O753" s="364" t="s">
        <v>1695</v>
      </c>
      <c r="P753" s="488">
        <v>3282000</v>
      </c>
    </row>
    <row r="754" spans="1:16" x14ac:dyDescent="0.15">
      <c r="A754" s="414"/>
      <c r="B754" s="423"/>
      <c r="C754" s="428"/>
      <c r="D754" s="429"/>
      <c r="E754" s="429"/>
      <c r="F754" s="429"/>
      <c r="G754" s="429"/>
      <c r="H754" s="631"/>
      <c r="I754" s="632"/>
      <c r="J754" s="632"/>
      <c r="K754" s="430"/>
      <c r="L754" s="429"/>
      <c r="M754" s="429"/>
      <c r="N754" s="363" t="s">
        <v>1696</v>
      </c>
      <c r="O754" s="364"/>
      <c r="P754" s="487">
        <v>5000000</v>
      </c>
    </row>
    <row r="755" spans="1:16" x14ac:dyDescent="0.15">
      <c r="A755" s="414"/>
      <c r="B755" s="423"/>
      <c r="C755" s="428"/>
      <c r="D755" s="429"/>
      <c r="E755" s="429"/>
      <c r="F755" s="429"/>
      <c r="G755" s="429"/>
      <c r="H755" s="631"/>
      <c r="I755" s="632"/>
      <c r="J755" s="632"/>
      <c r="K755" s="430"/>
      <c r="L755" s="429"/>
      <c r="M755" s="430"/>
      <c r="N755" s="363" t="s">
        <v>1697</v>
      </c>
      <c r="O755" s="511" t="s">
        <v>1698</v>
      </c>
      <c r="P755" s="508">
        <v>5000000</v>
      </c>
    </row>
    <row r="756" spans="1:16" x14ac:dyDescent="0.15">
      <c r="A756" s="414"/>
      <c r="B756" s="423"/>
      <c r="C756" s="428"/>
      <c r="D756" s="429"/>
      <c r="E756" s="429"/>
      <c r="F756" s="429"/>
      <c r="G756" s="429"/>
      <c r="H756" s="631"/>
      <c r="I756" s="632"/>
      <c r="J756" s="632"/>
      <c r="K756" s="429"/>
      <c r="L756" s="429"/>
      <c r="M756" s="429"/>
      <c r="N756" s="363" t="s">
        <v>1699</v>
      </c>
      <c r="O756" s="364"/>
      <c r="P756" s="487">
        <v>43920000</v>
      </c>
    </row>
    <row r="757" spans="1:16" ht="22.5" x14ac:dyDescent="0.15">
      <c r="A757" s="414"/>
      <c r="B757" s="423"/>
      <c r="C757" s="428"/>
      <c r="D757" s="429"/>
      <c r="E757" s="429"/>
      <c r="F757" s="429"/>
      <c r="G757" s="429"/>
      <c r="H757" s="631"/>
      <c r="I757" s="632"/>
      <c r="J757" s="632"/>
      <c r="K757" s="429"/>
      <c r="L757" s="429"/>
      <c r="M757" s="429"/>
      <c r="N757" s="507" t="s">
        <v>1700</v>
      </c>
      <c r="O757" s="494" t="s">
        <v>1701</v>
      </c>
      <c r="P757" s="508">
        <v>43920000</v>
      </c>
    </row>
    <row r="758" spans="1:16" x14ac:dyDescent="0.15">
      <c r="A758" s="414"/>
      <c r="B758" s="423"/>
      <c r="C758" s="428"/>
      <c r="D758" s="429"/>
      <c r="E758" s="429"/>
      <c r="F758" s="429"/>
      <c r="G758" s="429"/>
      <c r="H758" s="631"/>
      <c r="I758" s="632"/>
      <c r="J758" s="632"/>
      <c r="K758" s="429"/>
      <c r="L758" s="429"/>
      <c r="M758" s="429"/>
      <c r="N758" s="363" t="s">
        <v>1702</v>
      </c>
      <c r="O758" s="364"/>
      <c r="P758" s="487">
        <v>30000000</v>
      </c>
    </row>
    <row r="759" spans="1:16" ht="22.5" x14ac:dyDescent="0.15">
      <c r="A759" s="414"/>
      <c r="B759" s="423"/>
      <c r="C759" s="428"/>
      <c r="D759" s="429"/>
      <c r="E759" s="429"/>
      <c r="F759" s="429"/>
      <c r="G759" s="429"/>
      <c r="H759" s="631"/>
      <c r="I759" s="632"/>
      <c r="J759" s="632"/>
      <c r="K759" s="429"/>
      <c r="L759" s="429"/>
      <c r="M759" s="429"/>
      <c r="N759" s="507" t="s">
        <v>1703</v>
      </c>
      <c r="O759" s="494" t="s">
        <v>1704</v>
      </c>
      <c r="P759" s="508">
        <v>30000000</v>
      </c>
    </row>
    <row r="760" spans="1:16" x14ac:dyDescent="0.15">
      <c r="A760" s="414"/>
      <c r="B760" s="423"/>
      <c r="C760" s="428"/>
      <c r="D760" s="429"/>
      <c r="E760" s="429"/>
      <c r="F760" s="429"/>
      <c r="G760" s="429"/>
      <c r="H760" s="631"/>
      <c r="I760" s="632"/>
      <c r="J760" s="632"/>
      <c r="K760" s="429"/>
      <c r="L760" s="429"/>
      <c r="M760" s="429"/>
      <c r="N760" s="363" t="s">
        <v>1705</v>
      </c>
      <c r="O760" s="364"/>
      <c r="P760" s="487">
        <v>15000000</v>
      </c>
    </row>
    <row r="761" spans="1:16" ht="22.5" x14ac:dyDescent="0.15">
      <c r="A761" s="414"/>
      <c r="B761" s="423"/>
      <c r="C761" s="428"/>
      <c r="D761" s="429"/>
      <c r="E761" s="429"/>
      <c r="F761" s="429"/>
      <c r="G761" s="429"/>
      <c r="H761" s="631"/>
      <c r="I761" s="632"/>
      <c r="J761" s="632"/>
      <c r="K761" s="429"/>
      <c r="L761" s="429"/>
      <c r="M761" s="429"/>
      <c r="N761" s="507" t="s">
        <v>1706</v>
      </c>
      <c r="O761" s="494" t="s">
        <v>1707</v>
      </c>
      <c r="P761" s="508">
        <v>15000000</v>
      </c>
    </row>
    <row r="762" spans="1:16" x14ac:dyDescent="0.15">
      <c r="A762" s="414"/>
      <c r="B762" s="423"/>
      <c r="C762" s="428"/>
      <c r="D762" s="429"/>
      <c r="E762" s="429"/>
      <c r="F762" s="429"/>
      <c r="G762" s="429"/>
      <c r="H762" s="631"/>
      <c r="I762" s="632"/>
      <c r="J762" s="632"/>
      <c r="K762" s="429"/>
      <c r="L762" s="429"/>
      <c r="M762" s="429"/>
      <c r="N762" s="363" t="s">
        <v>1708</v>
      </c>
      <c r="O762" s="364"/>
      <c r="P762" s="487">
        <v>3000000</v>
      </c>
    </row>
    <row r="763" spans="1:16" ht="22.5" x14ac:dyDescent="0.15">
      <c r="A763" s="414"/>
      <c r="B763" s="423"/>
      <c r="C763" s="428"/>
      <c r="D763" s="429"/>
      <c r="E763" s="429"/>
      <c r="F763" s="429"/>
      <c r="G763" s="429"/>
      <c r="H763" s="631"/>
      <c r="I763" s="632"/>
      <c r="J763" s="632"/>
      <c r="K763" s="429"/>
      <c r="L763" s="429"/>
      <c r="M763" s="429"/>
      <c r="N763" s="507" t="s">
        <v>1709</v>
      </c>
      <c r="O763" s="494" t="s">
        <v>1710</v>
      </c>
      <c r="P763" s="508">
        <v>3000000</v>
      </c>
    </row>
    <row r="764" spans="1:16" x14ac:dyDescent="0.15">
      <c r="A764" s="414"/>
      <c r="B764" s="423"/>
      <c r="C764" s="428"/>
      <c r="D764" s="429"/>
      <c r="E764" s="429"/>
      <c r="F764" s="429"/>
      <c r="G764" s="429"/>
      <c r="H764" s="631"/>
      <c r="I764" s="632"/>
      <c r="J764" s="632"/>
      <c r="K764" s="429"/>
      <c r="L764" s="429"/>
      <c r="M764" s="429"/>
      <c r="N764" s="363" t="s">
        <v>31</v>
      </c>
      <c r="O764" s="364"/>
      <c r="P764" s="487">
        <v>375126000</v>
      </c>
    </row>
    <row r="765" spans="1:16" ht="22.5" x14ac:dyDescent="0.15">
      <c r="A765" s="414"/>
      <c r="B765" s="423"/>
      <c r="C765" s="428"/>
      <c r="D765" s="429"/>
      <c r="E765" s="429"/>
      <c r="F765" s="429"/>
      <c r="G765" s="429"/>
      <c r="H765" s="631"/>
      <c r="I765" s="632"/>
      <c r="J765" s="632"/>
      <c r="K765" s="429"/>
      <c r="L765" s="429"/>
      <c r="M765" s="429"/>
      <c r="N765" s="363" t="s">
        <v>1711</v>
      </c>
      <c r="O765" s="364" t="s">
        <v>1712</v>
      </c>
      <c r="P765" s="488">
        <v>374148000</v>
      </c>
    </row>
    <row r="766" spans="1:16" x14ac:dyDescent="0.15">
      <c r="A766" s="414"/>
      <c r="B766" s="423"/>
      <c r="C766" s="428"/>
      <c r="D766" s="429"/>
      <c r="E766" s="429"/>
      <c r="F766" s="429"/>
      <c r="G766" s="429"/>
      <c r="H766" s="631"/>
      <c r="I766" s="632"/>
      <c r="J766" s="632"/>
      <c r="K766" s="429"/>
      <c r="L766" s="429"/>
      <c r="M766" s="429"/>
      <c r="N766" s="363" t="s">
        <v>30</v>
      </c>
      <c r="O766" s="364" t="s">
        <v>1713</v>
      </c>
      <c r="P766" s="488">
        <v>978000</v>
      </c>
    </row>
    <row r="767" spans="1:16" x14ac:dyDescent="0.15">
      <c r="A767" s="414"/>
      <c r="B767" s="423"/>
      <c r="C767" s="428"/>
      <c r="D767" s="429"/>
      <c r="E767" s="429"/>
      <c r="F767" s="429"/>
      <c r="G767" s="429"/>
      <c r="H767" s="631"/>
      <c r="I767" s="632"/>
      <c r="J767" s="632"/>
      <c r="K767" s="430"/>
      <c r="L767" s="429"/>
      <c r="M767" s="430"/>
      <c r="N767" s="363" t="s">
        <v>1714</v>
      </c>
      <c r="O767" s="512" t="s">
        <v>1715</v>
      </c>
      <c r="P767" s="506"/>
    </row>
    <row r="768" spans="1:16" x14ac:dyDescent="0.15">
      <c r="A768" s="414"/>
      <c r="B768" s="423"/>
      <c r="C768" s="428"/>
      <c r="D768" s="429"/>
      <c r="E768" s="429"/>
      <c r="F768" s="429"/>
      <c r="G768" s="429"/>
      <c r="H768" s="631"/>
      <c r="I768" s="632"/>
      <c r="J768" s="632"/>
      <c r="K768" s="429"/>
      <c r="L768" s="429"/>
      <c r="M768" s="429"/>
      <c r="N768" s="363" t="s">
        <v>29</v>
      </c>
      <c r="O768" s="364"/>
      <c r="P768" s="487">
        <v>1662610800</v>
      </c>
    </row>
    <row r="769" spans="1:16" ht="22.5" x14ac:dyDescent="0.15">
      <c r="A769" s="414"/>
      <c r="B769" s="423"/>
      <c r="C769" s="428"/>
      <c r="D769" s="429"/>
      <c r="E769" s="429"/>
      <c r="F769" s="429"/>
      <c r="G769" s="429"/>
      <c r="H769" s="631"/>
      <c r="I769" s="632"/>
      <c r="J769" s="632"/>
      <c r="K769" s="429"/>
      <c r="L769" s="429"/>
      <c r="M769" s="429"/>
      <c r="N769" s="363" t="s">
        <v>28</v>
      </c>
      <c r="O769" s="453" t="s">
        <v>1716</v>
      </c>
      <c r="P769" s="506">
        <v>1487352000</v>
      </c>
    </row>
    <row r="770" spans="1:16" x14ac:dyDescent="0.15">
      <c r="A770" s="414"/>
      <c r="B770" s="423"/>
      <c r="C770" s="428"/>
      <c r="D770" s="429"/>
      <c r="E770" s="429"/>
      <c r="F770" s="429"/>
      <c r="G770" s="429"/>
      <c r="H770" s="631"/>
      <c r="I770" s="632"/>
      <c r="J770" s="632"/>
      <c r="K770" s="430"/>
      <c r="L770" s="429"/>
      <c r="M770" s="430"/>
      <c r="N770" s="363" t="s">
        <v>27</v>
      </c>
      <c r="O770" s="453" t="s">
        <v>1717</v>
      </c>
      <c r="P770" s="506">
        <v>50542800</v>
      </c>
    </row>
    <row r="771" spans="1:16" x14ac:dyDescent="0.15">
      <c r="A771" s="414"/>
      <c r="B771" s="423"/>
      <c r="C771" s="428"/>
      <c r="D771" s="429"/>
      <c r="E771" s="429"/>
      <c r="F771" s="429"/>
      <c r="G771" s="429"/>
      <c r="H771" s="631"/>
      <c r="I771" s="632"/>
      <c r="J771" s="632"/>
      <c r="K771" s="430"/>
      <c r="L771" s="429"/>
      <c r="M771" s="430"/>
      <c r="N771" s="363" t="s">
        <v>1718</v>
      </c>
      <c r="O771" s="453" t="s">
        <v>1719</v>
      </c>
      <c r="P771" s="506">
        <v>124716000</v>
      </c>
    </row>
    <row r="772" spans="1:16" x14ac:dyDescent="0.15">
      <c r="A772" s="414"/>
      <c r="B772" s="423"/>
      <c r="C772" s="428"/>
      <c r="D772" s="429"/>
      <c r="E772" s="429"/>
      <c r="F772" s="429"/>
      <c r="G772" s="429"/>
      <c r="H772" s="631"/>
      <c r="I772" s="632"/>
      <c r="J772" s="632"/>
      <c r="K772" s="430"/>
      <c r="L772" s="429"/>
      <c r="M772" s="430"/>
      <c r="N772" s="363" t="s">
        <v>26</v>
      </c>
      <c r="O772" s="364"/>
      <c r="P772" s="487">
        <v>173390000</v>
      </c>
    </row>
    <row r="773" spans="1:16" ht="22.5" x14ac:dyDescent="0.15">
      <c r="A773" s="414"/>
      <c r="B773" s="423"/>
      <c r="C773" s="428"/>
      <c r="D773" s="429"/>
      <c r="E773" s="429"/>
      <c r="F773" s="429"/>
      <c r="G773" s="429"/>
      <c r="H773" s="631"/>
      <c r="I773" s="632"/>
      <c r="J773" s="632"/>
      <c r="K773" s="430"/>
      <c r="L773" s="429"/>
      <c r="M773" s="430"/>
      <c r="N773" s="363" t="s">
        <v>1720</v>
      </c>
      <c r="O773" s="364" t="s">
        <v>1721</v>
      </c>
      <c r="P773" s="488">
        <v>37000000</v>
      </c>
    </row>
    <row r="774" spans="1:16" x14ac:dyDescent="0.15">
      <c r="A774" s="414"/>
      <c r="B774" s="423"/>
      <c r="C774" s="428"/>
      <c r="D774" s="429"/>
      <c r="E774" s="429"/>
      <c r="F774" s="429"/>
      <c r="G774" s="429"/>
      <c r="H774" s="631"/>
      <c r="I774" s="632"/>
      <c r="J774" s="632"/>
      <c r="K774" s="430"/>
      <c r="L774" s="429"/>
      <c r="M774" s="430"/>
      <c r="N774" s="363" t="s">
        <v>1722</v>
      </c>
      <c r="O774" s="453" t="s">
        <v>1723</v>
      </c>
      <c r="P774" s="506">
        <v>31080000</v>
      </c>
    </row>
    <row r="775" spans="1:16" x14ac:dyDescent="0.15">
      <c r="A775" s="414"/>
      <c r="B775" s="423"/>
      <c r="C775" s="428"/>
      <c r="D775" s="429"/>
      <c r="E775" s="429"/>
      <c r="F775" s="429"/>
      <c r="G775" s="429"/>
      <c r="H775" s="631"/>
      <c r="I775" s="632"/>
      <c r="J775" s="632"/>
      <c r="K775" s="430"/>
      <c r="L775" s="429"/>
      <c r="M775" s="430"/>
      <c r="N775" s="363" t="s">
        <v>1724</v>
      </c>
      <c r="O775" s="453" t="s">
        <v>1725</v>
      </c>
      <c r="P775" s="506">
        <v>29600000</v>
      </c>
    </row>
    <row r="776" spans="1:16" ht="22.5" x14ac:dyDescent="0.15">
      <c r="A776" s="414"/>
      <c r="B776" s="423"/>
      <c r="C776" s="428"/>
      <c r="D776" s="429"/>
      <c r="E776" s="429"/>
      <c r="F776" s="429"/>
      <c r="G776" s="429"/>
      <c r="H776" s="631"/>
      <c r="I776" s="632"/>
      <c r="J776" s="632"/>
      <c r="K776" s="430"/>
      <c r="L776" s="429"/>
      <c r="M776" s="430"/>
      <c r="N776" s="397" t="s">
        <v>1726</v>
      </c>
      <c r="O776" s="453" t="s">
        <v>1727</v>
      </c>
      <c r="P776" s="506">
        <v>49210000</v>
      </c>
    </row>
    <row r="777" spans="1:16" ht="22.5" x14ac:dyDescent="0.15">
      <c r="A777" s="414"/>
      <c r="B777" s="423"/>
      <c r="C777" s="428"/>
      <c r="D777" s="429"/>
      <c r="E777" s="429"/>
      <c r="F777" s="429"/>
      <c r="G777" s="429"/>
      <c r="H777" s="631"/>
      <c r="I777" s="632"/>
      <c r="J777" s="632"/>
      <c r="K777" s="430"/>
      <c r="L777" s="429"/>
      <c r="M777" s="430"/>
      <c r="N777" s="397" t="s">
        <v>1728</v>
      </c>
      <c r="O777" s="453" t="s">
        <v>1729</v>
      </c>
      <c r="P777" s="506">
        <v>16650000</v>
      </c>
    </row>
    <row r="778" spans="1:16" ht="22.5" x14ac:dyDescent="0.15">
      <c r="A778" s="414"/>
      <c r="B778" s="423"/>
      <c r="C778" s="428"/>
      <c r="D778" s="429"/>
      <c r="E778" s="429"/>
      <c r="F778" s="429"/>
      <c r="G778" s="429"/>
      <c r="H778" s="631"/>
      <c r="I778" s="632"/>
      <c r="J778" s="632"/>
      <c r="K778" s="430"/>
      <c r="L778" s="429"/>
      <c r="M778" s="430"/>
      <c r="N778" s="397" t="s">
        <v>1730</v>
      </c>
      <c r="O778" s="453" t="s">
        <v>1731</v>
      </c>
      <c r="P778" s="506">
        <v>8000000</v>
      </c>
    </row>
    <row r="779" spans="1:16" x14ac:dyDescent="0.15">
      <c r="A779" s="414"/>
      <c r="B779" s="423"/>
      <c r="C779" s="428"/>
      <c r="D779" s="429"/>
      <c r="E779" s="429"/>
      <c r="F779" s="429"/>
      <c r="G779" s="429"/>
      <c r="H779" s="631"/>
      <c r="I779" s="632"/>
      <c r="J779" s="632"/>
      <c r="K779" s="430"/>
      <c r="L779" s="429"/>
      <c r="M779" s="430"/>
      <c r="N779" s="514" t="s">
        <v>1732</v>
      </c>
      <c r="O779" s="515" t="s">
        <v>1733</v>
      </c>
      <c r="P779" s="359">
        <v>1850000</v>
      </c>
    </row>
    <row r="780" spans="1:16" ht="22.5" x14ac:dyDescent="0.15">
      <c r="A780" s="414"/>
      <c r="B780" s="423"/>
      <c r="C780" s="424" t="s">
        <v>1734</v>
      </c>
      <c r="D780" s="417">
        <v>1000</v>
      </c>
      <c r="E780" s="417">
        <v>0</v>
      </c>
      <c r="F780" s="417">
        <v>0</v>
      </c>
      <c r="G780" s="417">
        <v>1000</v>
      </c>
      <c r="H780" s="622">
        <v>1000</v>
      </c>
      <c r="I780" s="624">
        <v>0</v>
      </c>
      <c r="J780" s="624">
        <v>1000</v>
      </c>
      <c r="K780" s="419">
        <f>G780-J780</f>
        <v>0</v>
      </c>
      <c r="L780" s="417">
        <v>0</v>
      </c>
      <c r="M780" s="417">
        <v>1000</v>
      </c>
      <c r="N780" s="431"/>
      <c r="O780" s="432"/>
      <c r="P780" s="457"/>
    </row>
    <row r="781" spans="1:16" x14ac:dyDescent="0.15">
      <c r="A781" s="414"/>
      <c r="B781" s="423"/>
      <c r="C781" s="428"/>
      <c r="D781" s="429"/>
      <c r="E781" s="429"/>
      <c r="F781" s="429"/>
      <c r="G781" s="429"/>
      <c r="H781" s="631"/>
      <c r="I781" s="632"/>
      <c r="J781" s="632"/>
      <c r="K781" s="430"/>
      <c r="L781" s="429"/>
      <c r="M781" s="430"/>
      <c r="N781" s="363" t="s">
        <v>25</v>
      </c>
      <c r="O781" s="364"/>
      <c r="P781" s="438">
        <v>1000000</v>
      </c>
    </row>
    <row r="782" spans="1:16" x14ac:dyDescent="0.15">
      <c r="A782" s="414"/>
      <c r="B782" s="423"/>
      <c r="C782" s="428"/>
      <c r="D782" s="429"/>
      <c r="E782" s="429"/>
      <c r="F782" s="429"/>
      <c r="G782" s="429"/>
      <c r="H782" s="631"/>
      <c r="I782" s="632"/>
      <c r="J782" s="632"/>
      <c r="K782" s="430"/>
      <c r="L782" s="429"/>
      <c r="M782" s="430"/>
      <c r="N782" s="363" t="s">
        <v>24</v>
      </c>
      <c r="O782" s="364" t="s">
        <v>11</v>
      </c>
      <c r="P782" s="458">
        <v>1000000</v>
      </c>
    </row>
    <row r="783" spans="1:16" ht="22.5" x14ac:dyDescent="0.15">
      <c r="A783" s="414"/>
      <c r="B783" s="423"/>
      <c r="C783" s="424" t="s">
        <v>1735</v>
      </c>
      <c r="D783" s="417">
        <v>0</v>
      </c>
      <c r="E783" s="417">
        <v>960</v>
      </c>
      <c r="F783" s="417">
        <v>0</v>
      </c>
      <c r="G783" s="417">
        <v>960</v>
      </c>
      <c r="H783" s="622">
        <v>0</v>
      </c>
      <c r="I783" s="624">
        <v>960</v>
      </c>
      <c r="J783" s="624">
        <v>960</v>
      </c>
      <c r="K783" s="419">
        <f>G783-J783</f>
        <v>0</v>
      </c>
      <c r="L783" s="417">
        <v>120</v>
      </c>
      <c r="M783" s="417">
        <v>840</v>
      </c>
      <c r="N783" s="431"/>
      <c r="O783" s="432"/>
      <c r="P783" s="457"/>
    </row>
    <row r="784" spans="1:16" x14ac:dyDescent="0.15">
      <c r="A784" s="414"/>
      <c r="B784" s="423"/>
      <c r="C784" s="428"/>
      <c r="D784" s="429"/>
      <c r="E784" s="429"/>
      <c r="F784" s="429"/>
      <c r="G784" s="429"/>
      <c r="H784" s="631"/>
      <c r="I784" s="632"/>
      <c r="J784" s="632"/>
      <c r="K784" s="430"/>
      <c r="L784" s="429"/>
      <c r="M784" s="430"/>
      <c r="N784" s="363" t="s">
        <v>23</v>
      </c>
      <c r="O784" s="364"/>
      <c r="P784" s="438">
        <v>960000</v>
      </c>
    </row>
    <row r="785" spans="1:16" ht="22.5" x14ac:dyDescent="0.15">
      <c r="A785" s="414"/>
      <c r="B785" s="423"/>
      <c r="C785" s="428"/>
      <c r="D785" s="429"/>
      <c r="E785" s="429"/>
      <c r="F785" s="429"/>
      <c r="G785" s="429"/>
      <c r="H785" s="631"/>
      <c r="I785" s="632"/>
      <c r="J785" s="632"/>
      <c r="K785" s="430"/>
      <c r="L785" s="429"/>
      <c r="M785" s="430"/>
      <c r="N785" s="363" t="s">
        <v>22</v>
      </c>
      <c r="O785" s="452" t="s">
        <v>605</v>
      </c>
      <c r="P785" s="450">
        <v>960000</v>
      </c>
    </row>
    <row r="786" spans="1:16" ht="22.5" x14ac:dyDescent="0.15">
      <c r="A786" s="414"/>
      <c r="B786" s="423"/>
      <c r="C786" s="424" t="s">
        <v>1736</v>
      </c>
      <c r="D786" s="417">
        <v>166209</v>
      </c>
      <c r="E786" s="417">
        <v>0</v>
      </c>
      <c r="F786" s="417">
        <v>0</v>
      </c>
      <c r="G786" s="417">
        <v>166209</v>
      </c>
      <c r="H786" s="622">
        <v>123315</v>
      </c>
      <c r="I786" s="624">
        <v>29200</v>
      </c>
      <c r="J786" s="624">
        <v>152515</v>
      </c>
      <c r="K786" s="419">
        <f>G786-J786</f>
        <v>13694</v>
      </c>
      <c r="L786" s="417">
        <v>455417</v>
      </c>
      <c r="M786" s="417">
        <v>-289208</v>
      </c>
      <c r="N786" s="431"/>
      <c r="O786" s="432"/>
      <c r="P786" s="457"/>
    </row>
    <row r="787" spans="1:16" x14ac:dyDescent="0.15">
      <c r="A787" s="414"/>
      <c r="B787" s="423"/>
      <c r="C787" s="425"/>
      <c r="D787" s="426"/>
      <c r="E787" s="426"/>
      <c r="F787" s="426"/>
      <c r="G787" s="426"/>
      <c r="H787" s="628"/>
      <c r="I787" s="629"/>
      <c r="J787" s="629"/>
      <c r="K787" s="427"/>
      <c r="L787" s="426"/>
      <c r="M787" s="427"/>
      <c r="N787" s="363" t="s">
        <v>21</v>
      </c>
      <c r="O787" s="364"/>
      <c r="P787" s="438">
        <v>6100000</v>
      </c>
    </row>
    <row r="788" spans="1:16" x14ac:dyDescent="0.15">
      <c r="A788" s="414"/>
      <c r="B788" s="423"/>
      <c r="C788" s="428"/>
      <c r="D788" s="429"/>
      <c r="E788" s="429"/>
      <c r="F788" s="429"/>
      <c r="G788" s="429"/>
      <c r="H788" s="631"/>
      <c r="I788" s="632"/>
      <c r="J788" s="632"/>
      <c r="K788" s="430"/>
      <c r="L788" s="429"/>
      <c r="M788" s="430"/>
      <c r="N788" s="363" t="s">
        <v>20</v>
      </c>
      <c r="O788" s="364" t="s">
        <v>1051</v>
      </c>
      <c r="P788" s="458">
        <v>4800000</v>
      </c>
    </row>
    <row r="789" spans="1:16" x14ac:dyDescent="0.15">
      <c r="A789" s="414"/>
      <c r="B789" s="423"/>
      <c r="C789" s="428"/>
      <c r="D789" s="429"/>
      <c r="E789" s="429"/>
      <c r="F789" s="429"/>
      <c r="G789" s="429"/>
      <c r="H789" s="631"/>
      <c r="I789" s="632"/>
      <c r="J789" s="632"/>
      <c r="K789" s="430"/>
      <c r="L789" s="429"/>
      <c r="M789" s="430"/>
      <c r="N789" s="363" t="s">
        <v>362</v>
      </c>
      <c r="O789" s="364" t="s">
        <v>1737</v>
      </c>
      <c r="P789" s="458">
        <v>900000</v>
      </c>
    </row>
    <row r="790" spans="1:16" x14ac:dyDescent="0.15">
      <c r="A790" s="414"/>
      <c r="B790" s="423"/>
      <c r="C790" s="428"/>
      <c r="D790" s="429"/>
      <c r="E790" s="429"/>
      <c r="F790" s="429"/>
      <c r="G790" s="429"/>
      <c r="H790" s="631"/>
      <c r="I790" s="632"/>
      <c r="J790" s="632"/>
      <c r="K790" s="430"/>
      <c r="L790" s="429"/>
      <c r="M790" s="430"/>
      <c r="N790" s="363" t="s">
        <v>363</v>
      </c>
      <c r="O790" s="364" t="s">
        <v>1527</v>
      </c>
      <c r="P790" s="458">
        <v>400000</v>
      </c>
    </row>
    <row r="791" spans="1:16" x14ac:dyDescent="0.15">
      <c r="A791" s="414"/>
      <c r="B791" s="423"/>
      <c r="C791" s="428"/>
      <c r="D791" s="429"/>
      <c r="E791" s="429"/>
      <c r="F791" s="429"/>
      <c r="G791" s="429"/>
      <c r="H791" s="631"/>
      <c r="I791" s="632"/>
      <c r="J791" s="632"/>
      <c r="K791" s="430"/>
      <c r="L791" s="429"/>
      <c r="M791" s="430"/>
      <c r="N791" s="363" t="s">
        <v>19</v>
      </c>
      <c r="O791" s="364"/>
      <c r="P791" s="438">
        <v>22550000</v>
      </c>
    </row>
    <row r="792" spans="1:16" x14ac:dyDescent="0.15">
      <c r="A792" s="414"/>
      <c r="B792" s="423"/>
      <c r="C792" s="428"/>
      <c r="D792" s="429"/>
      <c r="E792" s="429"/>
      <c r="F792" s="429"/>
      <c r="G792" s="429"/>
      <c r="H792" s="631"/>
      <c r="I792" s="632"/>
      <c r="J792" s="632"/>
      <c r="K792" s="430"/>
      <c r="L792" s="429"/>
      <c r="M792" s="430"/>
      <c r="N792" s="363" t="s">
        <v>1738</v>
      </c>
      <c r="O792" s="453" t="s">
        <v>1739</v>
      </c>
      <c r="P792" s="460">
        <v>6000000</v>
      </c>
    </row>
    <row r="793" spans="1:16" x14ac:dyDescent="0.15">
      <c r="A793" s="414"/>
      <c r="B793" s="423"/>
      <c r="C793" s="428"/>
      <c r="D793" s="429"/>
      <c r="E793" s="429"/>
      <c r="F793" s="429"/>
      <c r="G793" s="429"/>
      <c r="H793" s="631"/>
      <c r="I793" s="632"/>
      <c r="J793" s="632"/>
      <c r="K793" s="430"/>
      <c r="L793" s="429"/>
      <c r="M793" s="430"/>
      <c r="N793" s="363" t="s">
        <v>1740</v>
      </c>
      <c r="O793" s="453" t="s">
        <v>1741</v>
      </c>
      <c r="P793" s="460">
        <v>2400000</v>
      </c>
    </row>
    <row r="794" spans="1:16" x14ac:dyDescent="0.15">
      <c r="A794" s="414"/>
      <c r="B794" s="423"/>
      <c r="C794" s="428"/>
      <c r="D794" s="429"/>
      <c r="E794" s="429"/>
      <c r="F794" s="429"/>
      <c r="G794" s="429"/>
      <c r="H794" s="631"/>
      <c r="I794" s="632"/>
      <c r="J794" s="632"/>
      <c r="K794" s="430"/>
      <c r="L794" s="429"/>
      <c r="M794" s="430"/>
      <c r="N794" s="363" t="s">
        <v>18</v>
      </c>
      <c r="O794" s="453" t="s">
        <v>1742</v>
      </c>
      <c r="P794" s="460">
        <v>4000000</v>
      </c>
    </row>
    <row r="795" spans="1:16" x14ac:dyDescent="0.15">
      <c r="A795" s="414"/>
      <c r="B795" s="423"/>
      <c r="C795" s="428"/>
      <c r="D795" s="429"/>
      <c r="E795" s="429"/>
      <c r="F795" s="429"/>
      <c r="G795" s="429"/>
      <c r="H795" s="631"/>
      <c r="I795" s="632"/>
      <c r="J795" s="632"/>
      <c r="K795" s="430"/>
      <c r="L795" s="429"/>
      <c r="M795" s="430"/>
      <c r="N795" s="363" t="s">
        <v>364</v>
      </c>
      <c r="O795" s="453" t="s">
        <v>1743</v>
      </c>
      <c r="P795" s="460">
        <v>10150000</v>
      </c>
    </row>
    <row r="796" spans="1:16" x14ac:dyDescent="0.15">
      <c r="A796" s="414"/>
      <c r="B796" s="423"/>
      <c r="C796" s="428"/>
      <c r="D796" s="429"/>
      <c r="E796" s="429"/>
      <c r="F796" s="429"/>
      <c r="G796" s="429"/>
      <c r="H796" s="631"/>
      <c r="I796" s="632"/>
      <c r="J796" s="632"/>
      <c r="K796" s="430"/>
      <c r="L796" s="429"/>
      <c r="M796" s="430"/>
      <c r="N796" s="363" t="s">
        <v>17</v>
      </c>
      <c r="O796" s="364"/>
      <c r="P796" s="438">
        <v>1900000</v>
      </c>
    </row>
    <row r="797" spans="1:16" x14ac:dyDescent="0.15">
      <c r="A797" s="414"/>
      <c r="B797" s="423"/>
      <c r="C797" s="428"/>
      <c r="D797" s="429"/>
      <c r="E797" s="429"/>
      <c r="F797" s="429"/>
      <c r="G797" s="429"/>
      <c r="H797" s="631"/>
      <c r="I797" s="632"/>
      <c r="J797" s="632"/>
      <c r="K797" s="430"/>
      <c r="L797" s="429"/>
      <c r="M797" s="430"/>
      <c r="N797" s="363" t="s">
        <v>16</v>
      </c>
      <c r="O797" s="453" t="s">
        <v>1744</v>
      </c>
      <c r="P797" s="460">
        <v>1000000</v>
      </c>
    </row>
    <row r="798" spans="1:16" x14ac:dyDescent="0.15">
      <c r="A798" s="414"/>
      <c r="B798" s="423"/>
      <c r="C798" s="428"/>
      <c r="D798" s="429"/>
      <c r="E798" s="429"/>
      <c r="F798" s="429"/>
      <c r="G798" s="429"/>
      <c r="H798" s="631"/>
      <c r="I798" s="632"/>
      <c r="J798" s="632"/>
      <c r="K798" s="430"/>
      <c r="L798" s="429"/>
      <c r="M798" s="430"/>
      <c r="N798" s="363" t="s">
        <v>15</v>
      </c>
      <c r="O798" s="453" t="s">
        <v>1745</v>
      </c>
      <c r="P798" s="460">
        <v>900000</v>
      </c>
    </row>
    <row r="799" spans="1:16" x14ac:dyDescent="0.15">
      <c r="A799" s="414"/>
      <c r="B799" s="423"/>
      <c r="C799" s="428"/>
      <c r="D799" s="429"/>
      <c r="E799" s="429"/>
      <c r="F799" s="429"/>
      <c r="G799" s="429"/>
      <c r="H799" s="631"/>
      <c r="I799" s="632"/>
      <c r="J799" s="632"/>
      <c r="K799" s="430"/>
      <c r="L799" s="429"/>
      <c r="M799" s="430"/>
      <c r="N799" s="363" t="s">
        <v>14</v>
      </c>
      <c r="O799" s="364"/>
      <c r="P799" s="438">
        <v>23814000</v>
      </c>
    </row>
    <row r="800" spans="1:16" ht="33.75" x14ac:dyDescent="0.15">
      <c r="A800" s="414"/>
      <c r="B800" s="423"/>
      <c r="C800" s="428"/>
      <c r="D800" s="429"/>
      <c r="E800" s="429"/>
      <c r="F800" s="429"/>
      <c r="G800" s="429"/>
      <c r="H800" s="631"/>
      <c r="I800" s="632"/>
      <c r="J800" s="632"/>
      <c r="K800" s="430"/>
      <c r="L800" s="429"/>
      <c r="M800" s="430"/>
      <c r="N800" s="363" t="s">
        <v>1746</v>
      </c>
      <c r="O800" s="452" t="s">
        <v>1747</v>
      </c>
      <c r="P800" s="450">
        <v>23814000</v>
      </c>
    </row>
    <row r="801" spans="1:16" x14ac:dyDescent="0.15">
      <c r="A801" s="414"/>
      <c r="B801" s="423"/>
      <c r="C801" s="428"/>
      <c r="D801" s="429"/>
      <c r="E801" s="429"/>
      <c r="F801" s="429"/>
      <c r="G801" s="429"/>
      <c r="H801" s="631"/>
      <c r="I801" s="632"/>
      <c r="J801" s="632"/>
      <c r="K801" s="430"/>
      <c r="L801" s="429"/>
      <c r="M801" s="430"/>
      <c r="N801" s="363" t="s">
        <v>1748</v>
      </c>
      <c r="O801" s="364"/>
      <c r="P801" s="438">
        <v>8760000</v>
      </c>
    </row>
    <row r="802" spans="1:16" x14ac:dyDescent="0.15">
      <c r="A802" s="414"/>
      <c r="B802" s="423"/>
      <c r="C802" s="428"/>
      <c r="D802" s="429"/>
      <c r="E802" s="429"/>
      <c r="F802" s="429"/>
      <c r="G802" s="429"/>
      <c r="H802" s="631"/>
      <c r="I802" s="632"/>
      <c r="J802" s="632"/>
      <c r="K802" s="430"/>
      <c r="L802" s="429"/>
      <c r="M802" s="430"/>
      <c r="N802" s="363" t="s">
        <v>13</v>
      </c>
      <c r="O802" s="453" t="s">
        <v>1749</v>
      </c>
      <c r="P802" s="460">
        <v>800000</v>
      </c>
    </row>
    <row r="803" spans="1:16" x14ac:dyDescent="0.15">
      <c r="A803" s="414"/>
      <c r="B803" s="423"/>
      <c r="C803" s="428"/>
      <c r="D803" s="429"/>
      <c r="E803" s="429"/>
      <c r="F803" s="429"/>
      <c r="G803" s="429"/>
      <c r="H803" s="631"/>
      <c r="I803" s="632"/>
      <c r="J803" s="632"/>
      <c r="K803" s="430"/>
      <c r="L803" s="429"/>
      <c r="M803" s="430"/>
      <c r="N803" s="363" t="s">
        <v>1750</v>
      </c>
      <c r="O803" s="453" t="s">
        <v>1751</v>
      </c>
      <c r="P803" s="460">
        <v>4560000</v>
      </c>
    </row>
    <row r="804" spans="1:16" x14ac:dyDescent="0.15">
      <c r="A804" s="414"/>
      <c r="B804" s="423"/>
      <c r="C804" s="428"/>
      <c r="D804" s="429"/>
      <c r="E804" s="429"/>
      <c r="F804" s="429"/>
      <c r="G804" s="429"/>
      <c r="H804" s="631"/>
      <c r="I804" s="632"/>
      <c r="J804" s="632"/>
      <c r="K804" s="430"/>
      <c r="L804" s="429"/>
      <c r="M804" s="430"/>
      <c r="N804" s="363" t="s">
        <v>1752</v>
      </c>
      <c r="O804" s="453" t="s">
        <v>1753</v>
      </c>
      <c r="P804" s="460">
        <v>1000000</v>
      </c>
    </row>
    <row r="805" spans="1:16" ht="22.5" x14ac:dyDescent="0.15">
      <c r="A805" s="414"/>
      <c r="B805" s="423"/>
      <c r="C805" s="428"/>
      <c r="D805" s="429"/>
      <c r="E805" s="429"/>
      <c r="F805" s="429"/>
      <c r="G805" s="429"/>
      <c r="H805" s="631"/>
      <c r="I805" s="632"/>
      <c r="J805" s="632"/>
      <c r="K805" s="430"/>
      <c r="L805" s="429"/>
      <c r="M805" s="430"/>
      <c r="N805" s="363" t="s">
        <v>1754</v>
      </c>
      <c r="O805" s="453" t="s">
        <v>1755</v>
      </c>
      <c r="P805" s="460">
        <v>1800000</v>
      </c>
    </row>
    <row r="806" spans="1:16" x14ac:dyDescent="0.15">
      <c r="A806" s="414"/>
      <c r="B806" s="423"/>
      <c r="C806" s="428"/>
      <c r="D806" s="429"/>
      <c r="E806" s="429"/>
      <c r="F806" s="429"/>
      <c r="G806" s="429"/>
      <c r="H806" s="631"/>
      <c r="I806" s="632"/>
      <c r="J806" s="632"/>
      <c r="K806" s="430"/>
      <c r="L806" s="429"/>
      <c r="M806" s="430"/>
      <c r="N806" s="363" t="s">
        <v>1756</v>
      </c>
      <c r="O806" s="453" t="s">
        <v>1757</v>
      </c>
      <c r="P806" s="460">
        <v>600000</v>
      </c>
    </row>
    <row r="807" spans="1:16" x14ac:dyDescent="0.15">
      <c r="A807" s="414"/>
      <c r="B807" s="423"/>
      <c r="C807" s="428"/>
      <c r="D807" s="429"/>
      <c r="E807" s="429"/>
      <c r="F807" s="429"/>
      <c r="G807" s="429"/>
      <c r="H807" s="631"/>
      <c r="I807" s="632"/>
      <c r="J807" s="632"/>
      <c r="K807" s="430"/>
      <c r="L807" s="429"/>
      <c r="M807" s="430"/>
      <c r="N807" s="363" t="s">
        <v>12</v>
      </c>
      <c r="O807" s="364"/>
      <c r="P807" s="438">
        <v>2500000</v>
      </c>
    </row>
    <row r="808" spans="1:16" x14ac:dyDescent="0.15">
      <c r="A808" s="414"/>
      <c r="B808" s="423"/>
      <c r="C808" s="428"/>
      <c r="D808" s="429"/>
      <c r="E808" s="429"/>
      <c r="F808" s="429"/>
      <c r="G808" s="429"/>
      <c r="H808" s="631"/>
      <c r="I808" s="632"/>
      <c r="J808" s="632"/>
      <c r="K808" s="430"/>
      <c r="L808" s="429"/>
      <c r="M808" s="430"/>
      <c r="N808" s="363" t="s">
        <v>1758</v>
      </c>
      <c r="O808" s="364" t="s">
        <v>1759</v>
      </c>
      <c r="P808" s="458">
        <v>1200000</v>
      </c>
    </row>
    <row r="809" spans="1:16" x14ac:dyDescent="0.15">
      <c r="A809" s="414"/>
      <c r="B809" s="423"/>
      <c r="C809" s="428"/>
      <c r="D809" s="429"/>
      <c r="E809" s="429"/>
      <c r="F809" s="429"/>
      <c r="G809" s="429"/>
      <c r="H809" s="631"/>
      <c r="I809" s="632"/>
      <c r="J809" s="632"/>
      <c r="K809" s="430"/>
      <c r="L809" s="429"/>
      <c r="M809" s="430"/>
      <c r="N809" s="397" t="s">
        <v>585</v>
      </c>
      <c r="O809" s="453" t="s">
        <v>11</v>
      </c>
      <c r="P809" s="460">
        <v>1000000</v>
      </c>
    </row>
    <row r="810" spans="1:16" x14ac:dyDescent="0.15">
      <c r="A810" s="414"/>
      <c r="B810" s="423"/>
      <c r="C810" s="428"/>
      <c r="D810" s="429"/>
      <c r="E810" s="429"/>
      <c r="F810" s="429"/>
      <c r="G810" s="429"/>
      <c r="H810" s="631"/>
      <c r="I810" s="632"/>
      <c r="J810" s="632"/>
      <c r="K810" s="430"/>
      <c r="L810" s="429"/>
      <c r="M810" s="430"/>
      <c r="N810" s="397" t="s">
        <v>1760</v>
      </c>
      <c r="O810" s="453" t="s">
        <v>1761</v>
      </c>
      <c r="P810" s="460">
        <v>300000</v>
      </c>
    </row>
    <row r="811" spans="1:16" x14ac:dyDescent="0.15">
      <c r="A811" s="414"/>
      <c r="B811" s="423"/>
      <c r="C811" s="428"/>
      <c r="D811" s="429"/>
      <c r="E811" s="429"/>
      <c r="F811" s="429"/>
      <c r="G811" s="429"/>
      <c r="H811" s="631"/>
      <c r="I811" s="632"/>
      <c r="J811" s="632"/>
      <c r="K811" s="430"/>
      <c r="L811" s="429"/>
      <c r="M811" s="430"/>
      <c r="N811" s="363" t="s">
        <v>10</v>
      </c>
      <c r="O811" s="364"/>
      <c r="P811" s="438">
        <v>2100000</v>
      </c>
    </row>
    <row r="812" spans="1:16" ht="33.75" x14ac:dyDescent="0.15">
      <c r="A812" s="414"/>
      <c r="B812" s="423"/>
      <c r="C812" s="428"/>
      <c r="D812" s="429"/>
      <c r="E812" s="429"/>
      <c r="F812" s="429"/>
      <c r="G812" s="429"/>
      <c r="H812" s="631"/>
      <c r="I812" s="632"/>
      <c r="J812" s="632"/>
      <c r="K812" s="430"/>
      <c r="L812" s="429"/>
      <c r="M812" s="430"/>
      <c r="N812" s="397" t="s">
        <v>586</v>
      </c>
      <c r="O812" s="452" t="s">
        <v>1762</v>
      </c>
      <c r="P812" s="450">
        <v>590000</v>
      </c>
    </row>
    <row r="813" spans="1:16" ht="33.75" x14ac:dyDescent="0.15">
      <c r="A813" s="414"/>
      <c r="B813" s="423"/>
      <c r="C813" s="428"/>
      <c r="D813" s="429"/>
      <c r="E813" s="429"/>
      <c r="F813" s="429"/>
      <c r="G813" s="429"/>
      <c r="H813" s="631"/>
      <c r="I813" s="632"/>
      <c r="J813" s="632"/>
      <c r="K813" s="430"/>
      <c r="L813" s="429"/>
      <c r="M813" s="430"/>
      <c r="N813" s="397" t="s">
        <v>587</v>
      </c>
      <c r="O813" s="453" t="s">
        <v>1763</v>
      </c>
      <c r="P813" s="460">
        <v>1510000</v>
      </c>
    </row>
    <row r="814" spans="1:16" x14ac:dyDescent="0.15">
      <c r="A814" s="414"/>
      <c r="B814" s="423"/>
      <c r="C814" s="428"/>
      <c r="D814" s="429"/>
      <c r="E814" s="429"/>
      <c r="F814" s="429"/>
      <c r="G814" s="429"/>
      <c r="H814" s="631"/>
      <c r="I814" s="632"/>
      <c r="J814" s="632"/>
      <c r="K814" s="430"/>
      <c r="L814" s="429"/>
      <c r="M814" s="430"/>
      <c r="N814" s="363" t="s">
        <v>9</v>
      </c>
      <c r="O814" s="364"/>
      <c r="P814" s="438">
        <v>1500000</v>
      </c>
    </row>
    <row r="815" spans="1:16" x14ac:dyDescent="0.15">
      <c r="A815" s="414"/>
      <c r="B815" s="423"/>
      <c r="C815" s="428"/>
      <c r="D815" s="429"/>
      <c r="E815" s="429"/>
      <c r="F815" s="429"/>
      <c r="G815" s="429"/>
      <c r="H815" s="631"/>
      <c r="I815" s="632"/>
      <c r="J815" s="632"/>
      <c r="K815" s="430"/>
      <c r="L815" s="429"/>
      <c r="M815" s="430"/>
      <c r="N815" s="363" t="s">
        <v>1766</v>
      </c>
      <c r="O815" s="474" t="s">
        <v>1767</v>
      </c>
      <c r="P815" s="475">
        <v>1500000</v>
      </c>
    </row>
    <row r="816" spans="1:16" x14ac:dyDescent="0.15">
      <c r="A816" s="414"/>
      <c r="B816" s="423"/>
      <c r="C816" s="428"/>
      <c r="D816" s="429"/>
      <c r="E816" s="429"/>
      <c r="F816" s="429"/>
      <c r="G816" s="429"/>
      <c r="H816" s="631"/>
      <c r="I816" s="632"/>
      <c r="J816" s="632"/>
      <c r="K816" s="430"/>
      <c r="L816" s="429"/>
      <c r="M816" s="430"/>
      <c r="N816" s="363" t="s">
        <v>8</v>
      </c>
      <c r="O816" s="364"/>
      <c r="P816" s="438">
        <v>2160000</v>
      </c>
    </row>
    <row r="817" spans="1:16" x14ac:dyDescent="0.15">
      <c r="A817" s="414"/>
      <c r="B817" s="423"/>
      <c r="C817" s="428"/>
      <c r="D817" s="429"/>
      <c r="E817" s="429"/>
      <c r="F817" s="429"/>
      <c r="G817" s="429"/>
      <c r="H817" s="631"/>
      <c r="I817" s="632"/>
      <c r="J817" s="632"/>
      <c r="K817" s="430"/>
      <c r="L817" s="429"/>
      <c r="M817" s="430"/>
      <c r="N817" s="397" t="s">
        <v>365</v>
      </c>
      <c r="O817" s="452" t="s">
        <v>1769</v>
      </c>
      <c r="P817" s="450">
        <v>960000</v>
      </c>
    </row>
    <row r="818" spans="1:16" x14ac:dyDescent="0.15">
      <c r="A818" s="414"/>
      <c r="B818" s="423"/>
      <c r="C818" s="428"/>
      <c r="D818" s="429"/>
      <c r="E818" s="429"/>
      <c r="F818" s="429"/>
      <c r="G818" s="429"/>
      <c r="H818" s="631"/>
      <c r="I818" s="632"/>
      <c r="J818" s="632"/>
      <c r="K818" s="430"/>
      <c r="L818" s="429"/>
      <c r="M818" s="430"/>
      <c r="N818" s="397" t="s">
        <v>588</v>
      </c>
      <c r="O818" s="452" t="s">
        <v>606</v>
      </c>
      <c r="P818" s="450">
        <v>400000</v>
      </c>
    </row>
    <row r="819" spans="1:16" x14ac:dyDescent="0.15">
      <c r="A819" s="414"/>
      <c r="B819" s="423"/>
      <c r="C819" s="428"/>
      <c r="D819" s="429"/>
      <c r="E819" s="429"/>
      <c r="F819" s="429"/>
      <c r="G819" s="429"/>
      <c r="H819" s="631"/>
      <c r="I819" s="632"/>
      <c r="J819" s="632"/>
      <c r="K819" s="430"/>
      <c r="L819" s="429"/>
      <c r="M819" s="430"/>
      <c r="N819" s="397" t="s">
        <v>589</v>
      </c>
      <c r="O819" s="452" t="s">
        <v>1770</v>
      </c>
      <c r="P819" s="450">
        <v>600000</v>
      </c>
    </row>
    <row r="820" spans="1:16" ht="22.5" x14ac:dyDescent="0.15">
      <c r="A820" s="414"/>
      <c r="B820" s="423"/>
      <c r="C820" s="428"/>
      <c r="D820" s="429"/>
      <c r="E820" s="429"/>
      <c r="F820" s="429"/>
      <c r="G820" s="429"/>
      <c r="H820" s="631"/>
      <c r="I820" s="632"/>
      <c r="J820" s="632"/>
      <c r="K820" s="430"/>
      <c r="L820" s="429"/>
      <c r="M820" s="430"/>
      <c r="N820" s="397" t="s">
        <v>366</v>
      </c>
      <c r="O820" s="452" t="s">
        <v>607</v>
      </c>
      <c r="P820" s="450">
        <v>200000</v>
      </c>
    </row>
    <row r="821" spans="1:16" x14ac:dyDescent="0.15">
      <c r="A821" s="414"/>
      <c r="B821" s="423"/>
      <c r="C821" s="428"/>
      <c r="D821" s="429"/>
      <c r="E821" s="429"/>
      <c r="F821" s="429"/>
      <c r="G821" s="429"/>
      <c r="H821" s="631"/>
      <c r="I821" s="632"/>
      <c r="J821" s="632"/>
      <c r="K821" s="430"/>
      <c r="L821" s="429"/>
      <c r="M821" s="430"/>
      <c r="N821" s="363" t="s">
        <v>1771</v>
      </c>
      <c r="O821" s="364"/>
      <c r="P821" s="438">
        <v>12000000</v>
      </c>
    </row>
    <row r="822" spans="1:16" x14ac:dyDescent="0.15">
      <c r="A822" s="414"/>
      <c r="B822" s="423"/>
      <c r="C822" s="428"/>
      <c r="D822" s="429"/>
      <c r="E822" s="429"/>
      <c r="F822" s="429"/>
      <c r="G822" s="429"/>
      <c r="H822" s="631"/>
      <c r="I822" s="632"/>
      <c r="J822" s="632"/>
      <c r="K822" s="430"/>
      <c r="L822" s="429"/>
      <c r="M822" s="430"/>
      <c r="N822" s="363" t="s">
        <v>1772</v>
      </c>
      <c r="O822" s="452" t="s">
        <v>1773</v>
      </c>
      <c r="P822" s="450">
        <v>12000000</v>
      </c>
    </row>
    <row r="823" spans="1:16" x14ac:dyDescent="0.15">
      <c r="A823" s="414"/>
      <c r="B823" s="423"/>
      <c r="C823" s="428"/>
      <c r="D823" s="429"/>
      <c r="E823" s="429"/>
      <c r="F823" s="429"/>
      <c r="G823" s="429"/>
      <c r="H823" s="631"/>
      <c r="I823" s="632"/>
      <c r="J823" s="632"/>
      <c r="K823" s="430"/>
      <c r="L823" s="429"/>
      <c r="M823" s="430"/>
      <c r="N823" s="363" t="s">
        <v>1774</v>
      </c>
      <c r="O823" s="364"/>
      <c r="P823" s="438">
        <v>5000000</v>
      </c>
    </row>
    <row r="824" spans="1:16" x14ac:dyDescent="0.15">
      <c r="A824" s="414"/>
      <c r="B824" s="423"/>
      <c r="C824" s="428"/>
      <c r="D824" s="429"/>
      <c r="E824" s="429"/>
      <c r="F824" s="429"/>
      <c r="G824" s="429"/>
      <c r="H824" s="631"/>
      <c r="I824" s="632"/>
      <c r="J824" s="632"/>
      <c r="K824" s="430"/>
      <c r="L824" s="429"/>
      <c r="M824" s="430"/>
      <c r="N824" s="507" t="s">
        <v>1775</v>
      </c>
      <c r="O824" s="513" t="s">
        <v>676</v>
      </c>
      <c r="P824" s="508">
        <v>5000000</v>
      </c>
    </row>
    <row r="825" spans="1:16" x14ac:dyDescent="0.15">
      <c r="A825" s="414"/>
      <c r="B825" s="423"/>
      <c r="C825" s="428"/>
      <c r="D825" s="429"/>
      <c r="E825" s="429"/>
      <c r="F825" s="429"/>
      <c r="G825" s="429"/>
      <c r="H825" s="631"/>
      <c r="I825" s="632"/>
      <c r="J825" s="632"/>
      <c r="K825" s="430"/>
      <c r="L825" s="429"/>
      <c r="M825" s="430"/>
      <c r="N825" s="363" t="s">
        <v>7</v>
      </c>
      <c r="O825" s="364"/>
      <c r="P825" s="438">
        <v>52200000</v>
      </c>
    </row>
    <row r="826" spans="1:16" ht="22.5" x14ac:dyDescent="0.15">
      <c r="A826" s="414"/>
      <c r="B826" s="423"/>
      <c r="C826" s="428"/>
      <c r="D826" s="429"/>
      <c r="E826" s="429"/>
      <c r="F826" s="429"/>
      <c r="G826" s="429"/>
      <c r="H826" s="631"/>
      <c r="I826" s="632"/>
      <c r="J826" s="632"/>
      <c r="K826" s="430"/>
      <c r="L826" s="429"/>
      <c r="M826" s="430"/>
      <c r="N826" s="397" t="s">
        <v>1776</v>
      </c>
      <c r="O826" s="474" t="s">
        <v>1777</v>
      </c>
      <c r="P826" s="475">
        <v>7500000</v>
      </c>
    </row>
    <row r="827" spans="1:16" ht="22.5" x14ac:dyDescent="0.15">
      <c r="A827" s="414"/>
      <c r="B827" s="423"/>
      <c r="C827" s="428"/>
      <c r="D827" s="429"/>
      <c r="E827" s="429"/>
      <c r="F827" s="429"/>
      <c r="G827" s="429"/>
      <c r="H827" s="631"/>
      <c r="I827" s="632"/>
      <c r="J827" s="632"/>
      <c r="K827" s="430"/>
      <c r="L827" s="429"/>
      <c r="M827" s="430"/>
      <c r="N827" s="397" t="s">
        <v>1778</v>
      </c>
      <c r="O827" s="474" t="s">
        <v>1779</v>
      </c>
      <c r="P827" s="475">
        <v>4500000</v>
      </c>
    </row>
    <row r="828" spans="1:16" ht="22.5" x14ac:dyDescent="0.15">
      <c r="A828" s="414"/>
      <c r="B828" s="423"/>
      <c r="C828" s="428"/>
      <c r="D828" s="429"/>
      <c r="E828" s="429"/>
      <c r="F828" s="429"/>
      <c r="G828" s="429"/>
      <c r="H828" s="631"/>
      <c r="I828" s="632"/>
      <c r="J828" s="632"/>
      <c r="K828" s="430"/>
      <c r="L828" s="429"/>
      <c r="M828" s="430"/>
      <c r="N828" s="397" t="s">
        <v>1780</v>
      </c>
      <c r="O828" s="474" t="s">
        <v>1781</v>
      </c>
      <c r="P828" s="475">
        <v>10500000</v>
      </c>
    </row>
    <row r="829" spans="1:16" ht="22.5" x14ac:dyDescent="0.15">
      <c r="A829" s="414"/>
      <c r="B829" s="423"/>
      <c r="C829" s="428"/>
      <c r="D829" s="429"/>
      <c r="E829" s="429"/>
      <c r="F829" s="429"/>
      <c r="G829" s="429"/>
      <c r="H829" s="631"/>
      <c r="I829" s="632"/>
      <c r="J829" s="632"/>
      <c r="K829" s="430"/>
      <c r="L829" s="429"/>
      <c r="M829" s="430"/>
      <c r="N829" s="397" t="s">
        <v>1782</v>
      </c>
      <c r="O829" s="474" t="s">
        <v>1783</v>
      </c>
      <c r="P829" s="475">
        <v>9000000</v>
      </c>
    </row>
    <row r="830" spans="1:16" ht="22.5" x14ac:dyDescent="0.15">
      <c r="A830" s="414"/>
      <c r="B830" s="423"/>
      <c r="C830" s="428"/>
      <c r="D830" s="429"/>
      <c r="E830" s="429"/>
      <c r="F830" s="429"/>
      <c r="G830" s="429"/>
      <c r="H830" s="631"/>
      <c r="I830" s="632"/>
      <c r="J830" s="632"/>
      <c r="K830" s="430"/>
      <c r="L830" s="429"/>
      <c r="M830" s="430"/>
      <c r="N830" s="397" t="s">
        <v>1784</v>
      </c>
      <c r="O830" s="474" t="s">
        <v>1785</v>
      </c>
      <c r="P830" s="475">
        <v>4000000</v>
      </c>
    </row>
    <row r="831" spans="1:16" x14ac:dyDescent="0.15">
      <c r="A831" s="414"/>
      <c r="B831" s="423"/>
      <c r="C831" s="428"/>
      <c r="D831" s="429"/>
      <c r="E831" s="429"/>
      <c r="F831" s="429"/>
      <c r="G831" s="429"/>
      <c r="H831" s="631"/>
      <c r="I831" s="632"/>
      <c r="J831" s="632"/>
      <c r="K831" s="430"/>
      <c r="L831" s="429"/>
      <c r="M831" s="430"/>
      <c r="N831" s="397" t="s">
        <v>1786</v>
      </c>
      <c r="O831" s="474" t="s">
        <v>1787</v>
      </c>
      <c r="P831" s="475">
        <v>4000000</v>
      </c>
    </row>
    <row r="832" spans="1:16" x14ac:dyDescent="0.15">
      <c r="A832" s="414"/>
      <c r="B832" s="423"/>
      <c r="C832" s="428"/>
      <c r="D832" s="429"/>
      <c r="E832" s="429"/>
      <c r="F832" s="429"/>
      <c r="G832" s="429"/>
      <c r="H832" s="631"/>
      <c r="I832" s="632"/>
      <c r="J832" s="632"/>
      <c r="K832" s="430"/>
      <c r="L832" s="429"/>
      <c r="M832" s="430"/>
      <c r="N832" s="397" t="s">
        <v>1788</v>
      </c>
      <c r="O832" s="474" t="s">
        <v>1789</v>
      </c>
      <c r="P832" s="475">
        <v>1800000</v>
      </c>
    </row>
    <row r="833" spans="1:16" x14ac:dyDescent="0.15">
      <c r="A833" s="414"/>
      <c r="B833" s="423"/>
      <c r="C833" s="428"/>
      <c r="D833" s="429"/>
      <c r="E833" s="429"/>
      <c r="F833" s="429"/>
      <c r="G833" s="429"/>
      <c r="H833" s="631"/>
      <c r="I833" s="632"/>
      <c r="J833" s="632"/>
      <c r="K833" s="430"/>
      <c r="L833" s="429"/>
      <c r="M833" s="430"/>
      <c r="N833" s="397" t="s">
        <v>1790</v>
      </c>
      <c r="O833" s="474" t="s">
        <v>1791</v>
      </c>
      <c r="P833" s="475">
        <v>10000000</v>
      </c>
    </row>
    <row r="834" spans="1:16" x14ac:dyDescent="0.15">
      <c r="A834" s="414"/>
      <c r="B834" s="423"/>
      <c r="C834" s="428"/>
      <c r="D834" s="429"/>
      <c r="E834" s="429"/>
      <c r="F834" s="429"/>
      <c r="G834" s="429"/>
      <c r="H834" s="631"/>
      <c r="I834" s="632"/>
      <c r="J834" s="632"/>
      <c r="K834" s="430"/>
      <c r="L834" s="429"/>
      <c r="M834" s="430"/>
      <c r="N834" s="397" t="s">
        <v>1792</v>
      </c>
      <c r="O834" s="474" t="s">
        <v>92</v>
      </c>
      <c r="P834" s="475">
        <v>300000</v>
      </c>
    </row>
    <row r="835" spans="1:16" x14ac:dyDescent="0.15">
      <c r="A835" s="414"/>
      <c r="B835" s="423"/>
      <c r="C835" s="428"/>
      <c r="D835" s="429"/>
      <c r="E835" s="429"/>
      <c r="F835" s="429"/>
      <c r="G835" s="429"/>
      <c r="H835" s="631"/>
      <c r="I835" s="632"/>
      <c r="J835" s="632"/>
      <c r="K835" s="430"/>
      <c r="L835" s="429"/>
      <c r="M835" s="430"/>
      <c r="N835" s="397" t="s">
        <v>1793</v>
      </c>
      <c r="O835" s="474" t="s">
        <v>1789</v>
      </c>
      <c r="P835" s="475">
        <v>600000</v>
      </c>
    </row>
    <row r="836" spans="1:16" x14ac:dyDescent="0.15">
      <c r="A836" s="414"/>
      <c r="B836" s="423"/>
      <c r="C836" s="428"/>
      <c r="D836" s="429"/>
      <c r="E836" s="429"/>
      <c r="F836" s="429"/>
      <c r="G836" s="429"/>
      <c r="H836" s="631"/>
      <c r="I836" s="632"/>
      <c r="J836" s="632"/>
      <c r="K836" s="430"/>
      <c r="L836" s="429"/>
      <c r="M836" s="430"/>
      <c r="N836" s="363" t="s">
        <v>6</v>
      </c>
      <c r="O836" s="364"/>
      <c r="P836" s="438">
        <v>6375000</v>
      </c>
    </row>
    <row r="837" spans="1:16" x14ac:dyDescent="0.15">
      <c r="A837" s="414"/>
      <c r="B837" s="423"/>
      <c r="C837" s="428"/>
      <c r="D837" s="429"/>
      <c r="E837" s="429"/>
      <c r="F837" s="429"/>
      <c r="G837" s="429"/>
      <c r="H837" s="631"/>
      <c r="I837" s="632"/>
      <c r="J837" s="632"/>
      <c r="K837" s="430"/>
      <c r="L837" s="429"/>
      <c r="M837" s="430"/>
      <c r="N837" s="363" t="s">
        <v>1794</v>
      </c>
      <c r="O837" s="364" t="s">
        <v>1795</v>
      </c>
      <c r="P837" s="458">
        <v>3775000</v>
      </c>
    </row>
    <row r="838" spans="1:16" x14ac:dyDescent="0.15">
      <c r="A838" s="414"/>
      <c r="B838" s="423"/>
      <c r="C838" s="428"/>
      <c r="D838" s="429"/>
      <c r="E838" s="429"/>
      <c r="F838" s="429"/>
      <c r="G838" s="429"/>
      <c r="H838" s="631"/>
      <c r="I838" s="632"/>
      <c r="J838" s="632"/>
      <c r="K838" s="430"/>
      <c r="L838" s="429"/>
      <c r="M838" s="430"/>
      <c r="N838" s="363" t="s">
        <v>1796</v>
      </c>
      <c r="O838" s="364" t="s">
        <v>1797</v>
      </c>
      <c r="P838" s="458">
        <v>800000</v>
      </c>
    </row>
    <row r="839" spans="1:16" ht="22.5" x14ac:dyDescent="0.15">
      <c r="A839" s="414"/>
      <c r="B839" s="423"/>
      <c r="C839" s="428"/>
      <c r="D839" s="429"/>
      <c r="E839" s="429"/>
      <c r="F839" s="429"/>
      <c r="G839" s="429"/>
      <c r="H839" s="631"/>
      <c r="I839" s="632"/>
      <c r="J839" s="632"/>
      <c r="K839" s="430"/>
      <c r="L839" s="429"/>
      <c r="M839" s="430"/>
      <c r="N839" s="363" t="s">
        <v>1798</v>
      </c>
      <c r="O839" s="364" t="s">
        <v>1799</v>
      </c>
      <c r="P839" s="458">
        <v>1000000</v>
      </c>
    </row>
    <row r="840" spans="1:16" x14ac:dyDescent="0.15">
      <c r="A840" s="414"/>
      <c r="B840" s="423"/>
      <c r="C840" s="428"/>
      <c r="D840" s="429"/>
      <c r="E840" s="429"/>
      <c r="F840" s="429"/>
      <c r="G840" s="429"/>
      <c r="H840" s="631"/>
      <c r="I840" s="632"/>
      <c r="J840" s="632"/>
      <c r="K840" s="430"/>
      <c r="L840" s="429"/>
      <c r="M840" s="430"/>
      <c r="N840" s="363" t="s">
        <v>1800</v>
      </c>
      <c r="O840" s="364" t="s">
        <v>1801</v>
      </c>
      <c r="P840" s="458">
        <v>800000</v>
      </c>
    </row>
    <row r="841" spans="1:16" x14ac:dyDescent="0.15">
      <c r="A841" s="414"/>
      <c r="B841" s="423"/>
      <c r="C841" s="428"/>
      <c r="D841" s="429"/>
      <c r="E841" s="429"/>
      <c r="F841" s="429"/>
      <c r="G841" s="429"/>
      <c r="H841" s="631"/>
      <c r="I841" s="632"/>
      <c r="J841" s="632"/>
      <c r="K841" s="430"/>
      <c r="L841" s="429"/>
      <c r="M841" s="430"/>
      <c r="N841" s="363" t="s">
        <v>1802</v>
      </c>
      <c r="O841" s="364"/>
      <c r="P841" s="438">
        <v>5000000</v>
      </c>
    </row>
    <row r="842" spans="1:16" x14ac:dyDescent="0.15">
      <c r="A842" s="414"/>
      <c r="B842" s="423"/>
      <c r="C842" s="428"/>
      <c r="D842" s="429"/>
      <c r="E842" s="429"/>
      <c r="F842" s="429"/>
      <c r="G842" s="429"/>
      <c r="H842" s="631"/>
      <c r="I842" s="632"/>
      <c r="J842" s="632"/>
      <c r="K842" s="430"/>
      <c r="L842" s="429"/>
      <c r="M842" s="430"/>
      <c r="N842" s="363" t="s">
        <v>1803</v>
      </c>
      <c r="O842" s="474" t="s">
        <v>1804</v>
      </c>
      <c r="P842" s="475">
        <v>1000000</v>
      </c>
    </row>
    <row r="843" spans="1:16" ht="22.5" x14ac:dyDescent="0.15">
      <c r="A843" s="414"/>
      <c r="B843" s="423"/>
      <c r="C843" s="428"/>
      <c r="D843" s="429"/>
      <c r="E843" s="429"/>
      <c r="F843" s="429"/>
      <c r="G843" s="429"/>
      <c r="H843" s="631"/>
      <c r="I843" s="632"/>
      <c r="J843" s="632"/>
      <c r="K843" s="430"/>
      <c r="L843" s="429"/>
      <c r="M843" s="430"/>
      <c r="N843" s="507" t="s">
        <v>1805</v>
      </c>
      <c r="O843" s="474" t="s">
        <v>1806</v>
      </c>
      <c r="P843" s="508">
        <v>4000000</v>
      </c>
    </row>
    <row r="844" spans="1:16" x14ac:dyDescent="0.15">
      <c r="A844" s="414"/>
      <c r="B844" s="423"/>
      <c r="C844" s="428"/>
      <c r="D844" s="429"/>
      <c r="E844" s="429"/>
      <c r="F844" s="429"/>
      <c r="G844" s="429"/>
      <c r="H844" s="631"/>
      <c r="I844" s="632"/>
      <c r="J844" s="632"/>
      <c r="K844" s="430"/>
      <c r="L844" s="429"/>
      <c r="M844" s="430"/>
      <c r="N844" s="363" t="s">
        <v>10</v>
      </c>
      <c r="O844" s="364"/>
      <c r="P844" s="438">
        <v>3500000</v>
      </c>
    </row>
    <row r="845" spans="1:16" x14ac:dyDescent="0.15">
      <c r="A845" s="414"/>
      <c r="B845" s="423"/>
      <c r="C845" s="428"/>
      <c r="D845" s="429"/>
      <c r="E845" s="429"/>
      <c r="F845" s="429"/>
      <c r="G845" s="429"/>
      <c r="H845" s="631"/>
      <c r="I845" s="632"/>
      <c r="J845" s="632"/>
      <c r="K845" s="430"/>
      <c r="L845" s="429"/>
      <c r="M845" s="430"/>
      <c r="N845" s="363" t="s">
        <v>1807</v>
      </c>
      <c r="O845" s="474" t="s">
        <v>1808</v>
      </c>
      <c r="P845" s="475">
        <v>3500000</v>
      </c>
    </row>
    <row r="846" spans="1:16" x14ac:dyDescent="0.15">
      <c r="A846" s="414"/>
      <c r="B846" s="423"/>
      <c r="C846" s="428"/>
      <c r="D846" s="429"/>
      <c r="E846" s="429"/>
      <c r="F846" s="429"/>
      <c r="G846" s="429"/>
      <c r="H846" s="631"/>
      <c r="I846" s="632"/>
      <c r="J846" s="632"/>
      <c r="K846" s="430"/>
      <c r="L846" s="429"/>
      <c r="M846" s="430"/>
      <c r="N846" s="363" t="s">
        <v>5</v>
      </c>
      <c r="O846" s="364"/>
      <c r="P846" s="438">
        <v>10750000</v>
      </c>
    </row>
    <row r="847" spans="1:16" x14ac:dyDescent="0.15">
      <c r="A847" s="414"/>
      <c r="B847" s="423"/>
      <c r="C847" s="428"/>
      <c r="D847" s="429"/>
      <c r="E847" s="429"/>
      <c r="F847" s="429"/>
      <c r="G847" s="429"/>
      <c r="H847" s="631"/>
      <c r="I847" s="632"/>
      <c r="J847" s="632"/>
      <c r="K847" s="430"/>
      <c r="L847" s="429"/>
      <c r="M847" s="430"/>
      <c r="N847" s="363" t="s">
        <v>4</v>
      </c>
      <c r="O847" s="452" t="s">
        <v>1809</v>
      </c>
      <c r="P847" s="450">
        <v>4500000</v>
      </c>
    </row>
    <row r="848" spans="1:16" x14ac:dyDescent="0.15">
      <c r="A848" s="414"/>
      <c r="B848" s="423"/>
      <c r="C848" s="428"/>
      <c r="D848" s="429"/>
      <c r="E848" s="429"/>
      <c r="F848" s="429"/>
      <c r="G848" s="429"/>
      <c r="H848" s="631"/>
      <c r="I848" s="632"/>
      <c r="J848" s="632"/>
      <c r="K848" s="430"/>
      <c r="L848" s="429"/>
      <c r="M848" s="430"/>
      <c r="N848" s="363" t="s">
        <v>1810</v>
      </c>
      <c r="O848" s="364" t="s">
        <v>981</v>
      </c>
      <c r="P848" s="458">
        <v>500000</v>
      </c>
    </row>
    <row r="849" spans="1:16" x14ac:dyDescent="0.15">
      <c r="A849" s="414"/>
      <c r="B849" s="423"/>
      <c r="C849" s="428"/>
      <c r="D849" s="429"/>
      <c r="E849" s="429"/>
      <c r="F849" s="429"/>
      <c r="G849" s="429"/>
      <c r="H849" s="631"/>
      <c r="I849" s="632"/>
      <c r="J849" s="632"/>
      <c r="K849" s="430"/>
      <c r="L849" s="429"/>
      <c r="M849" s="430"/>
      <c r="N849" s="363" t="s">
        <v>1811</v>
      </c>
      <c r="O849" s="364" t="s">
        <v>92</v>
      </c>
      <c r="P849" s="458">
        <v>300000</v>
      </c>
    </row>
    <row r="850" spans="1:16" x14ac:dyDescent="0.15">
      <c r="A850" s="414"/>
      <c r="B850" s="423"/>
      <c r="C850" s="428"/>
      <c r="D850" s="429"/>
      <c r="E850" s="429"/>
      <c r="F850" s="429"/>
      <c r="G850" s="429"/>
      <c r="H850" s="631"/>
      <c r="I850" s="632"/>
      <c r="J850" s="632"/>
      <c r="K850" s="430"/>
      <c r="L850" s="429"/>
      <c r="M850" s="430"/>
      <c r="N850" s="363" t="s">
        <v>367</v>
      </c>
      <c r="O850" s="453" t="s">
        <v>1812</v>
      </c>
      <c r="P850" s="460">
        <v>500000</v>
      </c>
    </row>
    <row r="851" spans="1:16" x14ac:dyDescent="0.15">
      <c r="A851" s="414"/>
      <c r="B851" s="423"/>
      <c r="C851" s="428"/>
      <c r="D851" s="429"/>
      <c r="E851" s="429"/>
      <c r="F851" s="429"/>
      <c r="G851" s="429"/>
      <c r="H851" s="631"/>
      <c r="I851" s="632"/>
      <c r="J851" s="632"/>
      <c r="K851" s="430"/>
      <c r="L851" s="429"/>
      <c r="M851" s="430"/>
      <c r="N851" s="363" t="s">
        <v>3</v>
      </c>
      <c r="O851" s="453" t="s">
        <v>1813</v>
      </c>
      <c r="P851" s="460">
        <v>2000000</v>
      </c>
    </row>
    <row r="852" spans="1:16" x14ac:dyDescent="0.15">
      <c r="A852" s="414"/>
      <c r="B852" s="423"/>
      <c r="C852" s="428"/>
      <c r="D852" s="429"/>
      <c r="E852" s="429"/>
      <c r="F852" s="429"/>
      <c r="G852" s="429"/>
      <c r="H852" s="631"/>
      <c r="I852" s="632"/>
      <c r="J852" s="632"/>
      <c r="K852" s="430"/>
      <c r="L852" s="429"/>
      <c r="M852" s="430"/>
      <c r="N852" s="363" t="s">
        <v>1814</v>
      </c>
      <c r="O852" s="453" t="s">
        <v>1815</v>
      </c>
      <c r="P852" s="460">
        <v>2950000</v>
      </c>
    </row>
    <row r="853" spans="1:16" ht="22.5" x14ac:dyDescent="0.15">
      <c r="A853" s="414"/>
      <c r="B853" s="423"/>
      <c r="C853" s="424" t="s">
        <v>1816</v>
      </c>
      <c r="D853" s="417">
        <v>0</v>
      </c>
      <c r="E853" s="417">
        <v>0</v>
      </c>
      <c r="F853" s="417">
        <v>0</v>
      </c>
      <c r="G853" s="417">
        <v>0</v>
      </c>
      <c r="H853" s="622">
        <v>0</v>
      </c>
      <c r="I853" s="624">
        <v>0</v>
      </c>
      <c r="J853" s="624">
        <v>0</v>
      </c>
      <c r="K853" s="419">
        <f>G853-J853</f>
        <v>0</v>
      </c>
      <c r="L853" s="417">
        <v>0</v>
      </c>
      <c r="M853" s="417">
        <v>0</v>
      </c>
      <c r="N853" s="431"/>
      <c r="O853" s="432"/>
      <c r="P853" s="457"/>
    </row>
    <row r="854" spans="1:16" x14ac:dyDescent="0.15">
      <c r="A854" s="414"/>
      <c r="B854" s="423"/>
      <c r="C854" s="425"/>
      <c r="D854" s="426"/>
      <c r="E854" s="426"/>
      <c r="F854" s="426"/>
      <c r="G854" s="426"/>
      <c r="H854" s="628"/>
      <c r="I854" s="629"/>
      <c r="J854" s="629"/>
      <c r="K854" s="427"/>
      <c r="L854" s="426"/>
      <c r="M854" s="427"/>
      <c r="N854" s="363" t="s">
        <v>1817</v>
      </c>
      <c r="O854" s="364"/>
      <c r="P854" s="438">
        <v>0</v>
      </c>
    </row>
    <row r="855" spans="1:16" x14ac:dyDescent="0.15">
      <c r="A855" s="414"/>
      <c r="B855" s="423"/>
      <c r="C855" s="428"/>
      <c r="D855" s="429"/>
      <c r="E855" s="429"/>
      <c r="F855" s="429"/>
      <c r="G855" s="429"/>
      <c r="H855" s="631"/>
      <c r="I855" s="632"/>
      <c r="J855" s="632"/>
      <c r="K855" s="430"/>
      <c r="L855" s="429"/>
      <c r="M855" s="430"/>
      <c r="N855" s="363"/>
      <c r="O855" s="452"/>
      <c r="P855" s="450"/>
    </row>
    <row r="856" spans="1:16" ht="22.5" x14ac:dyDescent="0.15">
      <c r="A856" s="414"/>
      <c r="B856" s="415" t="s">
        <v>1818</v>
      </c>
      <c r="C856" s="435"/>
      <c r="D856" s="417">
        <f>D857</f>
        <v>0</v>
      </c>
      <c r="E856" s="417">
        <f>E857</f>
        <v>79812</v>
      </c>
      <c r="F856" s="417">
        <f t="shared" ref="F856:G856" si="0">F857</f>
        <v>0</v>
      </c>
      <c r="G856" s="417">
        <f t="shared" si="0"/>
        <v>79812</v>
      </c>
      <c r="H856" s="622">
        <v>0</v>
      </c>
      <c r="I856" s="622">
        <v>74063</v>
      </c>
      <c r="J856" s="624">
        <v>74063</v>
      </c>
      <c r="K856" s="419">
        <f>G856-J856</f>
        <v>5749</v>
      </c>
      <c r="L856" s="417">
        <v>48573</v>
      </c>
      <c r="M856" s="417">
        <v>31239.5</v>
      </c>
      <c r="N856" s="431"/>
      <c r="O856" s="432"/>
      <c r="P856" s="457"/>
    </row>
    <row r="857" spans="1:16" ht="22.5" x14ac:dyDescent="0.15">
      <c r="A857" s="414"/>
      <c r="B857" s="423"/>
      <c r="C857" s="424" t="s">
        <v>1819</v>
      </c>
      <c r="D857" s="417">
        <v>0</v>
      </c>
      <c r="E857" s="417">
        <v>79812</v>
      </c>
      <c r="F857" s="417">
        <v>0</v>
      </c>
      <c r="G857" s="418">
        <v>79812</v>
      </c>
      <c r="H857" s="622">
        <v>0</v>
      </c>
      <c r="I857" s="622">
        <v>74063</v>
      </c>
      <c r="J857" s="624">
        <v>74063</v>
      </c>
      <c r="K857" s="419">
        <f>G857-J857</f>
        <v>5749</v>
      </c>
      <c r="L857" s="417">
        <v>48573</v>
      </c>
      <c r="M857" s="417">
        <v>31239.5</v>
      </c>
      <c r="N857" s="431"/>
      <c r="O857" s="432"/>
      <c r="P857" s="457"/>
    </row>
    <row r="858" spans="1:16" x14ac:dyDescent="0.15">
      <c r="A858" s="414"/>
      <c r="B858" s="423"/>
      <c r="C858" s="425"/>
      <c r="D858" s="426"/>
      <c r="E858" s="426"/>
      <c r="F858" s="426"/>
      <c r="G858" s="426"/>
      <c r="H858" s="628"/>
      <c r="I858" s="629"/>
      <c r="J858" s="629"/>
      <c r="K858" s="427"/>
      <c r="L858" s="426"/>
      <c r="M858" s="427"/>
      <c r="N858" s="363" t="s">
        <v>85</v>
      </c>
      <c r="O858" s="364"/>
      <c r="P858" s="438">
        <v>38000000</v>
      </c>
    </row>
    <row r="859" spans="1:16" ht="22.5" x14ac:dyDescent="0.15">
      <c r="A859" s="414"/>
      <c r="B859" s="423"/>
      <c r="C859" s="428"/>
      <c r="D859" s="429"/>
      <c r="E859" s="429"/>
      <c r="F859" s="429"/>
      <c r="G859" s="429"/>
      <c r="H859" s="631"/>
      <c r="I859" s="632"/>
      <c r="J859" s="632"/>
      <c r="K859" s="429"/>
      <c r="L859" s="429"/>
      <c r="M859" s="429"/>
      <c r="N859" s="397" t="s">
        <v>590</v>
      </c>
      <c r="O859" s="465" t="s">
        <v>1820</v>
      </c>
      <c r="P859" s="471">
        <v>30000000</v>
      </c>
    </row>
    <row r="860" spans="1:16" x14ac:dyDescent="0.15">
      <c r="A860" s="414"/>
      <c r="B860" s="423"/>
      <c r="C860" s="428"/>
      <c r="D860" s="429"/>
      <c r="E860" s="429"/>
      <c r="F860" s="429"/>
      <c r="G860" s="429"/>
      <c r="H860" s="631"/>
      <c r="I860" s="632"/>
      <c r="J860" s="632"/>
      <c r="K860" s="429"/>
      <c r="L860" s="429"/>
      <c r="M860" s="429"/>
      <c r="N860" s="397" t="s">
        <v>591</v>
      </c>
      <c r="O860" s="465" t="s">
        <v>1821</v>
      </c>
      <c r="P860" s="471">
        <v>6000000</v>
      </c>
    </row>
    <row r="861" spans="1:16" x14ac:dyDescent="0.15">
      <c r="A861" s="414"/>
      <c r="B861" s="423"/>
      <c r="C861" s="428"/>
      <c r="D861" s="429"/>
      <c r="E861" s="429"/>
      <c r="F861" s="429"/>
      <c r="G861" s="429"/>
      <c r="H861" s="631"/>
      <c r="I861" s="632"/>
      <c r="J861" s="632"/>
      <c r="K861" s="429"/>
      <c r="L861" s="429"/>
      <c r="M861" s="429"/>
      <c r="N861" s="472" t="s">
        <v>608</v>
      </c>
      <c r="O861" s="465" t="s">
        <v>1822</v>
      </c>
      <c r="P861" s="471">
        <v>2000000</v>
      </c>
    </row>
    <row r="862" spans="1:16" x14ac:dyDescent="0.15">
      <c r="A862" s="414"/>
      <c r="B862" s="423"/>
      <c r="C862" s="428"/>
      <c r="D862" s="429"/>
      <c r="E862" s="429"/>
      <c r="F862" s="429"/>
      <c r="G862" s="429"/>
      <c r="H862" s="631"/>
      <c r="I862" s="632"/>
      <c r="J862" s="632"/>
      <c r="K862" s="429"/>
      <c r="L862" s="429"/>
      <c r="M862" s="429"/>
      <c r="N862" s="363" t="s">
        <v>2</v>
      </c>
      <c r="O862" s="364"/>
      <c r="P862" s="438">
        <v>41812500</v>
      </c>
    </row>
    <row r="863" spans="1:16" x14ac:dyDescent="0.15">
      <c r="A863" s="414"/>
      <c r="B863" s="423"/>
      <c r="C863" s="428"/>
      <c r="D863" s="429"/>
      <c r="E863" s="429"/>
      <c r="F863" s="429"/>
      <c r="G863" s="429"/>
      <c r="H863" s="631"/>
      <c r="I863" s="632"/>
      <c r="J863" s="632"/>
      <c r="K863" s="429"/>
      <c r="L863" s="429"/>
      <c r="M863" s="429"/>
      <c r="N863" s="363" t="s">
        <v>368</v>
      </c>
      <c r="O863" s="465" t="s">
        <v>1823</v>
      </c>
      <c r="P863" s="471">
        <v>30000000</v>
      </c>
    </row>
    <row r="864" spans="1:16" x14ac:dyDescent="0.15">
      <c r="A864" s="414"/>
      <c r="B864" s="423"/>
      <c r="C864" s="428"/>
      <c r="D864" s="429"/>
      <c r="E864" s="429"/>
      <c r="F864" s="429"/>
      <c r="G864" s="429"/>
      <c r="H864" s="631"/>
      <c r="I864" s="632"/>
      <c r="J864" s="632"/>
      <c r="K864" s="430"/>
      <c r="L864" s="429"/>
      <c r="M864" s="430"/>
      <c r="N864" s="363" t="s">
        <v>1</v>
      </c>
      <c r="O864" s="453" t="s">
        <v>1824</v>
      </c>
      <c r="P864" s="460">
        <v>3000000</v>
      </c>
    </row>
    <row r="865" spans="1:16" x14ac:dyDescent="0.15">
      <c r="A865" s="414"/>
      <c r="B865" s="423"/>
      <c r="C865" s="428"/>
      <c r="D865" s="429"/>
      <c r="E865" s="429"/>
      <c r="F865" s="429"/>
      <c r="G865" s="429"/>
      <c r="H865" s="631"/>
      <c r="I865" s="632"/>
      <c r="J865" s="632"/>
      <c r="K865" s="430"/>
      <c r="L865" s="429"/>
      <c r="M865" s="430"/>
      <c r="N865" s="363" t="s">
        <v>1825</v>
      </c>
      <c r="O865" s="453" t="s">
        <v>0</v>
      </c>
      <c r="P865" s="460">
        <v>300000</v>
      </c>
    </row>
    <row r="866" spans="1:16" x14ac:dyDescent="0.15">
      <c r="A866" s="414"/>
      <c r="B866" s="423"/>
      <c r="C866" s="428"/>
      <c r="D866" s="429"/>
      <c r="E866" s="429"/>
      <c r="F866" s="429"/>
      <c r="G866" s="429"/>
      <c r="H866" s="631"/>
      <c r="I866" s="632"/>
      <c r="J866" s="632"/>
      <c r="K866" s="430"/>
      <c r="L866" s="429"/>
      <c r="M866" s="430"/>
      <c r="N866" s="363" t="s">
        <v>369</v>
      </c>
      <c r="O866" s="453" t="s">
        <v>1826</v>
      </c>
      <c r="P866" s="460">
        <v>112500</v>
      </c>
    </row>
    <row r="867" spans="1:16" x14ac:dyDescent="0.15">
      <c r="A867" s="414"/>
      <c r="B867" s="423"/>
      <c r="C867" s="428"/>
      <c r="D867" s="429"/>
      <c r="E867" s="429"/>
      <c r="F867" s="429"/>
      <c r="G867" s="429"/>
      <c r="H867" s="631"/>
      <c r="I867" s="632"/>
      <c r="J867" s="632"/>
      <c r="K867" s="430"/>
      <c r="L867" s="429"/>
      <c r="M867" s="430"/>
      <c r="N867" s="363" t="s">
        <v>1827</v>
      </c>
      <c r="O867" s="453" t="s">
        <v>1828</v>
      </c>
      <c r="P867" s="460">
        <v>1000000</v>
      </c>
    </row>
    <row r="868" spans="1:16" ht="22.5" x14ac:dyDescent="0.15">
      <c r="A868" s="414"/>
      <c r="B868" s="423"/>
      <c r="C868" s="428"/>
      <c r="D868" s="429"/>
      <c r="E868" s="429"/>
      <c r="F868" s="429"/>
      <c r="G868" s="429"/>
      <c r="H868" s="631"/>
      <c r="I868" s="632"/>
      <c r="J868" s="632"/>
      <c r="K868" s="430"/>
      <c r="L868" s="429"/>
      <c r="M868" s="430"/>
      <c r="N868" s="363" t="s">
        <v>1829</v>
      </c>
      <c r="O868" s="453" t="s">
        <v>1830</v>
      </c>
      <c r="P868" s="460">
        <v>3000000</v>
      </c>
    </row>
    <row r="869" spans="1:16" ht="22.5" x14ac:dyDescent="0.15">
      <c r="A869" s="414"/>
      <c r="B869" s="423"/>
      <c r="C869" s="428"/>
      <c r="D869" s="429"/>
      <c r="E869" s="429"/>
      <c r="F869" s="429"/>
      <c r="G869" s="429"/>
      <c r="H869" s="631"/>
      <c r="I869" s="632"/>
      <c r="J869" s="632"/>
      <c r="K869" s="430"/>
      <c r="L869" s="429"/>
      <c r="M869" s="430"/>
      <c r="N869" s="397" t="s">
        <v>1831</v>
      </c>
      <c r="O869" s="453" t="s">
        <v>826</v>
      </c>
      <c r="P869" s="460">
        <v>2000000</v>
      </c>
    </row>
    <row r="870" spans="1:16" x14ac:dyDescent="0.15">
      <c r="A870" s="414"/>
      <c r="B870" s="423"/>
      <c r="C870" s="428"/>
      <c r="D870" s="429"/>
      <c r="E870" s="429"/>
      <c r="F870" s="429"/>
      <c r="G870" s="429"/>
      <c r="H870" s="631"/>
      <c r="I870" s="632"/>
      <c r="J870" s="632"/>
      <c r="K870" s="430"/>
      <c r="L870" s="429"/>
      <c r="M870" s="430"/>
      <c r="N870" s="397" t="s">
        <v>1832</v>
      </c>
      <c r="O870" s="453" t="s">
        <v>1833</v>
      </c>
      <c r="P870" s="460">
        <v>2400000</v>
      </c>
    </row>
    <row r="871" spans="1:16" ht="22.5" x14ac:dyDescent="0.15">
      <c r="A871" s="436" t="s">
        <v>1834</v>
      </c>
      <c r="B871" s="437"/>
      <c r="C871" s="424"/>
      <c r="D871" s="417">
        <f>D872</f>
        <v>0</v>
      </c>
      <c r="E871" s="417">
        <f>E872</f>
        <v>1000</v>
      </c>
      <c r="F871" s="417">
        <f t="shared" ref="F871:G871" si="1">F872</f>
        <v>0</v>
      </c>
      <c r="G871" s="417">
        <f t="shared" si="1"/>
        <v>1000</v>
      </c>
      <c r="H871" s="622">
        <v>0</v>
      </c>
      <c r="I871" s="622">
        <v>4600</v>
      </c>
      <c r="J871" s="624">
        <v>4600</v>
      </c>
      <c r="K871" s="419">
        <f>G871-J871</f>
        <v>-3600</v>
      </c>
      <c r="L871" s="417">
        <v>399</v>
      </c>
      <c r="M871" s="417">
        <v>601</v>
      </c>
      <c r="N871" s="431"/>
      <c r="O871" s="432"/>
      <c r="P871" s="457"/>
    </row>
    <row r="872" spans="1:16" ht="22.5" x14ac:dyDescent="0.15">
      <c r="A872" s="414"/>
      <c r="B872" s="415" t="s">
        <v>1835</v>
      </c>
      <c r="C872" s="424"/>
      <c r="D872" s="417">
        <v>0</v>
      </c>
      <c r="E872" s="417">
        <v>1000</v>
      </c>
      <c r="F872" s="417">
        <v>0</v>
      </c>
      <c r="G872" s="417">
        <v>1000</v>
      </c>
      <c r="H872" s="622">
        <v>0</v>
      </c>
      <c r="I872" s="622">
        <v>4600</v>
      </c>
      <c r="J872" s="624">
        <v>4600</v>
      </c>
      <c r="K872" s="419">
        <f>G872-J872</f>
        <v>-3600</v>
      </c>
      <c r="L872" s="417">
        <v>399</v>
      </c>
      <c r="M872" s="417">
        <v>601</v>
      </c>
      <c r="N872" s="431"/>
      <c r="O872" s="432"/>
      <c r="P872" s="457"/>
    </row>
    <row r="873" spans="1:16" ht="22.5" x14ac:dyDescent="0.15">
      <c r="A873" s="414"/>
      <c r="B873" s="423"/>
      <c r="C873" s="424" t="s">
        <v>1836</v>
      </c>
      <c r="D873" s="417">
        <v>0</v>
      </c>
      <c r="E873" s="417">
        <v>1000</v>
      </c>
      <c r="F873" s="417">
        <v>0</v>
      </c>
      <c r="G873" s="417">
        <v>1000</v>
      </c>
      <c r="H873" s="622">
        <v>0</v>
      </c>
      <c r="I873" s="622">
        <v>4600</v>
      </c>
      <c r="J873" s="624">
        <v>4600</v>
      </c>
      <c r="K873" s="419">
        <f>G873-J873</f>
        <v>-3600</v>
      </c>
      <c r="L873" s="417">
        <v>399</v>
      </c>
      <c r="M873" s="417">
        <v>601</v>
      </c>
      <c r="N873" s="431"/>
      <c r="O873" s="432"/>
      <c r="P873" s="457"/>
    </row>
    <row r="874" spans="1:16" x14ac:dyDescent="0.15">
      <c r="A874" s="414"/>
      <c r="B874" s="423"/>
      <c r="C874" s="425"/>
      <c r="D874" s="426"/>
      <c r="E874" s="426"/>
      <c r="F874" s="426"/>
      <c r="G874" s="426"/>
      <c r="H874" s="628"/>
      <c r="I874" s="629"/>
      <c r="J874" s="629"/>
      <c r="K874" s="427"/>
      <c r="L874" s="426"/>
      <c r="M874" s="427"/>
      <c r="N874" s="363" t="s">
        <v>1837</v>
      </c>
      <c r="O874" s="364"/>
      <c r="P874" s="438">
        <v>1000000</v>
      </c>
    </row>
    <row r="875" spans="1:16" x14ac:dyDescent="0.15">
      <c r="A875" s="414"/>
      <c r="B875" s="423"/>
      <c r="C875" s="428"/>
      <c r="D875" s="429"/>
      <c r="E875" s="429"/>
      <c r="F875" s="429"/>
      <c r="G875" s="429"/>
      <c r="H875" s="631"/>
      <c r="I875" s="632"/>
      <c r="J875" s="632"/>
      <c r="K875" s="430"/>
      <c r="L875" s="430"/>
      <c r="M875" s="429"/>
      <c r="N875" s="363" t="s">
        <v>1838</v>
      </c>
      <c r="O875" s="364" t="s">
        <v>1056</v>
      </c>
      <c r="P875" s="458">
        <v>1000000</v>
      </c>
    </row>
    <row r="876" spans="1:16" ht="22.5" x14ac:dyDescent="0.15">
      <c r="A876" s="436" t="s">
        <v>1839</v>
      </c>
      <c r="B876" s="437"/>
      <c r="C876" s="424"/>
      <c r="D876" s="417">
        <f>D877</f>
        <v>0</v>
      </c>
      <c r="E876" s="417">
        <f>E877</f>
        <v>0</v>
      </c>
      <c r="F876" s="417">
        <f t="shared" ref="F876:G876" si="2">F877</f>
        <v>0</v>
      </c>
      <c r="G876" s="417">
        <f t="shared" si="2"/>
        <v>0</v>
      </c>
      <c r="H876" s="622">
        <v>0</v>
      </c>
      <c r="I876" s="624">
        <v>0</v>
      </c>
      <c r="J876" s="624">
        <v>0</v>
      </c>
      <c r="K876" s="419">
        <f>G876-J876</f>
        <v>0</v>
      </c>
      <c r="L876" s="419"/>
      <c r="M876" s="419">
        <v>0</v>
      </c>
      <c r="N876" s="431"/>
      <c r="O876" s="432"/>
      <c r="P876" s="466"/>
    </row>
    <row r="877" spans="1:16" ht="22.5" x14ac:dyDescent="0.15">
      <c r="A877" s="414"/>
      <c r="B877" s="415" t="s">
        <v>1840</v>
      </c>
      <c r="C877" s="424"/>
      <c r="D877" s="417">
        <v>0</v>
      </c>
      <c r="E877" s="417">
        <v>0</v>
      </c>
      <c r="F877" s="417">
        <v>0</v>
      </c>
      <c r="G877" s="417">
        <v>0</v>
      </c>
      <c r="H877" s="622">
        <v>0</v>
      </c>
      <c r="I877" s="624">
        <v>0</v>
      </c>
      <c r="J877" s="624">
        <v>0</v>
      </c>
      <c r="K877" s="419">
        <f>G877-J877</f>
        <v>0</v>
      </c>
      <c r="L877" s="419"/>
      <c r="M877" s="419">
        <v>0</v>
      </c>
      <c r="N877" s="431"/>
      <c r="O877" s="432"/>
      <c r="P877" s="466"/>
    </row>
    <row r="878" spans="1:16" ht="33.75" x14ac:dyDescent="0.15">
      <c r="A878" s="414"/>
      <c r="B878" s="423"/>
      <c r="C878" s="424" t="s">
        <v>1841</v>
      </c>
      <c r="D878" s="417">
        <v>0</v>
      </c>
      <c r="E878" s="417">
        <v>0</v>
      </c>
      <c r="F878" s="417">
        <v>0</v>
      </c>
      <c r="G878" s="417">
        <v>0</v>
      </c>
      <c r="H878" s="622">
        <v>0</v>
      </c>
      <c r="I878" s="624">
        <v>0</v>
      </c>
      <c r="J878" s="624">
        <v>0</v>
      </c>
      <c r="K878" s="419">
        <f>G878-J878</f>
        <v>0</v>
      </c>
      <c r="L878" s="419"/>
      <c r="M878" s="419">
        <v>0</v>
      </c>
      <c r="N878" s="431"/>
      <c r="O878" s="432"/>
      <c r="P878" s="466"/>
    </row>
    <row r="879" spans="1:16" x14ac:dyDescent="0.15">
      <c r="A879" s="414"/>
      <c r="B879" s="423"/>
      <c r="C879" s="425"/>
      <c r="D879" s="426"/>
      <c r="E879" s="426"/>
      <c r="F879" s="426"/>
      <c r="G879" s="426"/>
      <c r="H879" s="628"/>
      <c r="I879" s="629"/>
      <c r="J879" s="629"/>
      <c r="K879" s="427"/>
      <c r="L879" s="427"/>
      <c r="M879" s="427"/>
      <c r="N879" s="363" t="s">
        <v>1842</v>
      </c>
      <c r="O879" s="364"/>
      <c r="P879" s="467">
        <v>0</v>
      </c>
    </row>
    <row r="880" spans="1:16" x14ac:dyDescent="0.15">
      <c r="A880" s="414"/>
      <c r="B880" s="423"/>
      <c r="C880" s="428"/>
      <c r="D880" s="429"/>
      <c r="E880" s="429"/>
      <c r="F880" s="429"/>
      <c r="G880" s="429"/>
      <c r="H880" s="631"/>
      <c r="I880" s="632"/>
      <c r="J880" s="632"/>
      <c r="K880" s="430"/>
      <c r="L880" s="430"/>
      <c r="M880" s="430"/>
      <c r="N880" s="363"/>
      <c r="O880" s="364"/>
      <c r="P880" s="482"/>
    </row>
    <row r="881" spans="1:16" ht="22.5" x14ac:dyDescent="0.15">
      <c r="A881" s="436" t="s">
        <v>1843</v>
      </c>
      <c r="B881" s="437"/>
      <c r="C881" s="424"/>
      <c r="D881" s="417">
        <f>D882</f>
        <v>0</v>
      </c>
      <c r="E881" s="417">
        <f>E882</f>
        <v>100000</v>
      </c>
      <c r="F881" s="417">
        <f t="shared" ref="F881:G881" si="3">F882</f>
        <v>0</v>
      </c>
      <c r="G881" s="417">
        <f t="shared" si="3"/>
        <v>100000</v>
      </c>
      <c r="H881" s="622">
        <v>0</v>
      </c>
      <c r="I881" s="622">
        <v>5704</v>
      </c>
      <c r="J881" s="624">
        <v>5704</v>
      </c>
      <c r="K881" s="419">
        <f>G881-J881</f>
        <v>94296</v>
      </c>
      <c r="L881" s="417">
        <v>0</v>
      </c>
      <c r="M881" s="417">
        <v>100000</v>
      </c>
      <c r="N881" s="431"/>
      <c r="O881" s="432"/>
      <c r="P881" s="457"/>
    </row>
    <row r="882" spans="1:16" ht="22.5" x14ac:dyDescent="0.15">
      <c r="A882" s="414"/>
      <c r="B882" s="415" t="s">
        <v>1844</v>
      </c>
      <c r="C882" s="424"/>
      <c r="D882" s="417">
        <v>0</v>
      </c>
      <c r="E882" s="417">
        <v>100000</v>
      </c>
      <c r="F882" s="417">
        <v>0</v>
      </c>
      <c r="G882" s="417">
        <v>100000</v>
      </c>
      <c r="H882" s="622">
        <v>0</v>
      </c>
      <c r="I882" s="622">
        <v>5704</v>
      </c>
      <c r="J882" s="624">
        <v>5704</v>
      </c>
      <c r="K882" s="419">
        <f>G882-J882</f>
        <v>94296</v>
      </c>
      <c r="L882" s="417">
        <v>0</v>
      </c>
      <c r="M882" s="417">
        <v>100000</v>
      </c>
      <c r="N882" s="431"/>
      <c r="O882" s="432"/>
      <c r="P882" s="457"/>
    </row>
    <row r="883" spans="1:16" ht="22.5" x14ac:dyDescent="0.15">
      <c r="A883" s="414"/>
      <c r="B883" s="423"/>
      <c r="C883" s="424" t="s">
        <v>1845</v>
      </c>
      <c r="D883" s="417">
        <v>0</v>
      </c>
      <c r="E883" s="417">
        <v>100000</v>
      </c>
      <c r="F883" s="417">
        <v>0</v>
      </c>
      <c r="G883" s="418">
        <v>100000</v>
      </c>
      <c r="H883" s="622">
        <v>0</v>
      </c>
      <c r="I883" s="622">
        <v>5704</v>
      </c>
      <c r="J883" s="624">
        <v>5704</v>
      </c>
      <c r="K883" s="419">
        <f>G883-J883</f>
        <v>94296</v>
      </c>
      <c r="L883" s="417">
        <v>0</v>
      </c>
      <c r="M883" s="417">
        <v>100000</v>
      </c>
      <c r="N883" s="431"/>
      <c r="O883" s="432"/>
      <c r="P883" s="457"/>
    </row>
    <row r="884" spans="1:16" x14ac:dyDescent="0.15">
      <c r="A884" s="414"/>
      <c r="B884" s="423"/>
      <c r="C884" s="425"/>
      <c r="D884" s="426"/>
      <c r="E884" s="426"/>
      <c r="F884" s="426"/>
      <c r="G884" s="426"/>
      <c r="H884" s="628"/>
      <c r="I884" s="629"/>
      <c r="J884" s="629"/>
      <c r="K884" s="427"/>
      <c r="L884" s="426"/>
      <c r="M884" s="427"/>
      <c r="N884" s="363" t="s">
        <v>581</v>
      </c>
      <c r="O884" s="364"/>
      <c r="P884" s="438">
        <v>100000000</v>
      </c>
    </row>
    <row r="885" spans="1:16" x14ac:dyDescent="0.15">
      <c r="A885" s="414"/>
      <c r="B885" s="423"/>
      <c r="C885" s="428"/>
      <c r="D885" s="429"/>
      <c r="E885" s="429"/>
      <c r="F885" s="429"/>
      <c r="G885" s="429"/>
      <c r="H885" s="631"/>
      <c r="I885" s="632"/>
      <c r="J885" s="632"/>
      <c r="K885" s="430"/>
      <c r="L885" s="429"/>
      <c r="M885" s="430"/>
      <c r="N885" s="363" t="s">
        <v>370</v>
      </c>
      <c r="O885" s="364" t="s">
        <v>763</v>
      </c>
      <c r="P885" s="458">
        <v>100000000</v>
      </c>
    </row>
    <row r="886" spans="1:16" ht="33.75" x14ac:dyDescent="0.15">
      <c r="A886" s="436" t="s">
        <v>1846</v>
      </c>
      <c r="B886" s="437"/>
      <c r="C886" s="424"/>
      <c r="D886" s="417">
        <f>D887+D890+D895</f>
        <v>0</v>
      </c>
      <c r="E886" s="417">
        <f>E887+E890+E895</f>
        <v>70530</v>
      </c>
      <c r="F886" s="417">
        <f>F887+F890+F895</f>
        <v>0</v>
      </c>
      <c r="G886" s="417">
        <f>G887+G890+G895</f>
        <v>70530</v>
      </c>
      <c r="H886" s="622">
        <v>0</v>
      </c>
      <c r="I886" s="622">
        <v>121350</v>
      </c>
      <c r="J886" s="622">
        <v>121350</v>
      </c>
      <c r="K886" s="419">
        <f>G886-J886</f>
        <v>-50820</v>
      </c>
      <c r="L886" s="417">
        <v>100637</v>
      </c>
      <c r="M886" s="419">
        <v>20000</v>
      </c>
      <c r="N886" s="381" t="s">
        <v>518</v>
      </c>
      <c r="O886" s="378" t="s">
        <v>518</v>
      </c>
      <c r="P886" s="459"/>
    </row>
    <row r="887" spans="1:16" ht="22.5" x14ac:dyDescent="0.15">
      <c r="A887" s="414"/>
      <c r="B887" s="415" t="s">
        <v>1847</v>
      </c>
      <c r="C887" s="424"/>
      <c r="D887" s="417">
        <v>0</v>
      </c>
      <c r="E887" s="417">
        <v>0</v>
      </c>
      <c r="F887" s="417">
        <v>0</v>
      </c>
      <c r="G887" s="417">
        <v>0</v>
      </c>
      <c r="H887" s="622">
        <v>0</v>
      </c>
      <c r="I887" s="622">
        <v>29000</v>
      </c>
      <c r="J887" s="624">
        <v>29000</v>
      </c>
      <c r="K887" s="419">
        <f>G887-J887</f>
        <v>-29000</v>
      </c>
      <c r="L887" s="417">
        <v>0</v>
      </c>
      <c r="M887" s="417">
        <v>0</v>
      </c>
      <c r="N887" s="431"/>
      <c r="O887" s="432"/>
      <c r="P887" s="457"/>
    </row>
    <row r="888" spans="1:16" ht="22.5" x14ac:dyDescent="0.15">
      <c r="A888" s="414"/>
      <c r="B888" s="441"/>
      <c r="C888" s="424" t="s">
        <v>1848</v>
      </c>
      <c r="D888" s="417">
        <v>0</v>
      </c>
      <c r="E888" s="417">
        <v>0</v>
      </c>
      <c r="F888" s="417">
        <v>0</v>
      </c>
      <c r="G888" s="417">
        <v>0</v>
      </c>
      <c r="H888" s="622">
        <v>0</v>
      </c>
      <c r="I888" s="624">
        <v>29000</v>
      </c>
      <c r="J888" s="624">
        <v>29000</v>
      </c>
      <c r="K888" s="419">
        <f>G888-J888</f>
        <v>-29000</v>
      </c>
      <c r="L888" s="417">
        <v>0</v>
      </c>
      <c r="M888" s="417">
        <v>0</v>
      </c>
      <c r="N888" s="431"/>
      <c r="O888" s="432"/>
      <c r="P888" s="457"/>
    </row>
    <row r="889" spans="1:16" x14ac:dyDescent="0.15">
      <c r="A889" s="414"/>
      <c r="B889" s="423"/>
      <c r="C889" s="425"/>
      <c r="D889" s="426"/>
      <c r="E889" s="426"/>
      <c r="F889" s="426"/>
      <c r="G889" s="426"/>
      <c r="H889" s="628"/>
      <c r="I889" s="629"/>
      <c r="J889" s="629"/>
      <c r="K889" s="427"/>
      <c r="L889" s="426"/>
      <c r="M889" s="427"/>
      <c r="N889" s="363" t="s">
        <v>1849</v>
      </c>
      <c r="O889" s="364"/>
      <c r="P889" s="438">
        <v>0</v>
      </c>
    </row>
    <row r="890" spans="1:16" ht="22.5" x14ac:dyDescent="0.15">
      <c r="A890" s="414"/>
      <c r="B890" s="415" t="s">
        <v>1850</v>
      </c>
      <c r="C890" s="424"/>
      <c r="D890" s="417">
        <v>0</v>
      </c>
      <c r="E890" s="417">
        <v>0</v>
      </c>
      <c r="F890" s="417">
        <v>0</v>
      </c>
      <c r="G890" s="417">
        <v>0</v>
      </c>
      <c r="H890" s="622">
        <v>0</v>
      </c>
      <c r="I890" s="622">
        <v>2000</v>
      </c>
      <c r="J890" s="624">
        <v>2000</v>
      </c>
      <c r="K890" s="419">
        <f>G890-J890</f>
        <v>-2000</v>
      </c>
      <c r="L890" s="417">
        <v>0</v>
      </c>
      <c r="M890" s="417">
        <v>0</v>
      </c>
      <c r="N890" s="431"/>
      <c r="O890" s="432"/>
      <c r="P890" s="457"/>
    </row>
    <row r="891" spans="1:16" ht="22.5" x14ac:dyDescent="0.15">
      <c r="A891" s="414"/>
      <c r="B891" s="441"/>
      <c r="C891" s="424" t="s">
        <v>741</v>
      </c>
      <c r="D891" s="417">
        <v>0</v>
      </c>
      <c r="E891" s="417">
        <v>0</v>
      </c>
      <c r="F891" s="417">
        <v>0</v>
      </c>
      <c r="G891" s="417">
        <v>0</v>
      </c>
      <c r="H891" s="622">
        <v>0</v>
      </c>
      <c r="I891" s="624">
        <v>0</v>
      </c>
      <c r="J891" s="624">
        <v>0</v>
      </c>
      <c r="K891" s="419">
        <v>0</v>
      </c>
      <c r="L891" s="417">
        <v>0</v>
      </c>
      <c r="M891" s="417">
        <v>0</v>
      </c>
      <c r="N891" s="431"/>
      <c r="O891" s="432"/>
      <c r="P891" s="457"/>
    </row>
    <row r="892" spans="1:16" x14ac:dyDescent="0.15">
      <c r="A892" s="414"/>
      <c r="B892" s="423"/>
      <c r="C892" s="425"/>
      <c r="D892" s="426"/>
      <c r="E892" s="426"/>
      <c r="F892" s="426"/>
      <c r="G892" s="426"/>
      <c r="H892" s="628"/>
      <c r="I892" s="629"/>
      <c r="J892" s="629"/>
      <c r="K892" s="427"/>
      <c r="L892" s="426"/>
      <c r="M892" s="427"/>
      <c r="N892" s="363" t="s">
        <v>1851</v>
      </c>
      <c r="O892" s="364"/>
      <c r="P892" s="438">
        <v>0</v>
      </c>
    </row>
    <row r="893" spans="1:16" ht="22.5" x14ac:dyDescent="0.15">
      <c r="A893" s="414"/>
      <c r="B893" s="423"/>
      <c r="C893" s="424" t="s">
        <v>742</v>
      </c>
      <c r="D893" s="417">
        <v>0</v>
      </c>
      <c r="E893" s="417">
        <v>0</v>
      </c>
      <c r="F893" s="417">
        <v>0</v>
      </c>
      <c r="G893" s="417">
        <v>0</v>
      </c>
      <c r="H893" s="622">
        <v>0</v>
      </c>
      <c r="I893" s="624">
        <v>2000</v>
      </c>
      <c r="J893" s="624">
        <v>2000</v>
      </c>
      <c r="K893" s="419">
        <f>G893-J893</f>
        <v>-2000</v>
      </c>
      <c r="L893" s="417">
        <v>0</v>
      </c>
      <c r="M893" s="417">
        <v>0</v>
      </c>
      <c r="N893" s="483"/>
      <c r="O893" s="484"/>
      <c r="P893" s="485"/>
    </row>
    <row r="894" spans="1:16" x14ac:dyDescent="0.15">
      <c r="A894" s="414"/>
      <c r="B894" s="423"/>
      <c r="C894" s="425"/>
      <c r="D894" s="426"/>
      <c r="E894" s="426"/>
      <c r="F894" s="426"/>
      <c r="G894" s="426"/>
      <c r="H894" s="628"/>
      <c r="I894" s="629"/>
      <c r="J894" s="629"/>
      <c r="K894" s="427"/>
      <c r="L894" s="426"/>
      <c r="M894" s="427"/>
      <c r="N894" s="397" t="s">
        <v>1852</v>
      </c>
      <c r="O894" s="453"/>
      <c r="P894" s="490">
        <v>0</v>
      </c>
    </row>
    <row r="895" spans="1:16" ht="22.5" x14ac:dyDescent="0.15">
      <c r="A895" s="414"/>
      <c r="B895" s="415" t="s">
        <v>1853</v>
      </c>
      <c r="C895" s="424"/>
      <c r="D895" s="417">
        <f>D896+D897+D898+D899+D900+D902</f>
        <v>0</v>
      </c>
      <c r="E895" s="417">
        <f t="shared" ref="E895:G895" si="4">E896+E897+E898+E899+E900+E902</f>
        <v>70530</v>
      </c>
      <c r="F895" s="417">
        <f t="shared" si="4"/>
        <v>0</v>
      </c>
      <c r="G895" s="417">
        <f t="shared" si="4"/>
        <v>70530</v>
      </c>
      <c r="H895" s="622">
        <v>0</v>
      </c>
      <c r="I895" s="622">
        <v>90350</v>
      </c>
      <c r="J895" s="624">
        <v>90350</v>
      </c>
      <c r="K895" s="419">
        <f>G895-J895</f>
        <v>-19820</v>
      </c>
      <c r="L895" s="417">
        <v>67637</v>
      </c>
      <c r="M895" s="417">
        <v>2893</v>
      </c>
      <c r="N895" s="431"/>
      <c r="O895" s="432"/>
      <c r="P895" s="457"/>
    </row>
    <row r="896" spans="1:16" ht="22.5" x14ac:dyDescent="0.15">
      <c r="A896" s="414"/>
      <c r="B896" s="441"/>
      <c r="C896" s="439" t="s">
        <v>1854</v>
      </c>
      <c r="D896" s="418">
        <v>0</v>
      </c>
      <c r="E896" s="418">
        <v>0</v>
      </c>
      <c r="F896" s="418">
        <v>0</v>
      </c>
      <c r="G896" s="418">
        <v>0</v>
      </c>
      <c r="H896" s="623">
        <v>0</v>
      </c>
      <c r="I896" s="638">
        <v>0</v>
      </c>
      <c r="J896" s="638">
        <v>0</v>
      </c>
      <c r="K896" s="440">
        <v>0</v>
      </c>
      <c r="L896" s="418">
        <v>0</v>
      </c>
      <c r="M896" s="440">
        <v>0</v>
      </c>
      <c r="N896" s="448"/>
      <c r="O896" s="449"/>
      <c r="P896" s="461"/>
    </row>
    <row r="897" spans="1:16" ht="22.5" x14ac:dyDescent="0.15">
      <c r="A897" s="414"/>
      <c r="B897" s="423"/>
      <c r="C897" s="424" t="s">
        <v>1855</v>
      </c>
      <c r="D897" s="417">
        <v>0</v>
      </c>
      <c r="E897" s="417">
        <v>0</v>
      </c>
      <c r="F897" s="417">
        <v>0</v>
      </c>
      <c r="G897" s="417">
        <v>0</v>
      </c>
      <c r="H897" s="622">
        <v>0</v>
      </c>
      <c r="I897" s="624">
        <v>0</v>
      </c>
      <c r="J897" s="624">
        <v>0</v>
      </c>
      <c r="K897" s="419">
        <v>0</v>
      </c>
      <c r="L897" s="417">
        <v>0</v>
      </c>
      <c r="M897" s="419">
        <v>0</v>
      </c>
      <c r="N897" s="431"/>
      <c r="O897" s="432"/>
      <c r="P897" s="457"/>
    </row>
    <row r="898" spans="1:16" ht="22.5" x14ac:dyDescent="0.15">
      <c r="A898" s="414"/>
      <c r="B898" s="423"/>
      <c r="C898" s="424" t="s">
        <v>1856</v>
      </c>
      <c r="D898" s="417">
        <v>0</v>
      </c>
      <c r="E898" s="417">
        <v>0</v>
      </c>
      <c r="F898" s="417">
        <v>0</v>
      </c>
      <c r="G898" s="417">
        <v>0</v>
      </c>
      <c r="H898" s="622">
        <v>0</v>
      </c>
      <c r="I898" s="624">
        <v>0</v>
      </c>
      <c r="J898" s="624">
        <v>0</v>
      </c>
      <c r="K898" s="419">
        <v>0</v>
      </c>
      <c r="L898" s="417">
        <v>0</v>
      </c>
      <c r="M898" s="417">
        <v>0</v>
      </c>
      <c r="N898" s="431"/>
      <c r="O898" s="432"/>
      <c r="P898" s="457"/>
    </row>
    <row r="899" spans="1:16" ht="22.5" x14ac:dyDescent="0.15">
      <c r="A899" s="414"/>
      <c r="B899" s="423"/>
      <c r="C899" s="424" t="s">
        <v>1857</v>
      </c>
      <c r="D899" s="417">
        <v>0</v>
      </c>
      <c r="E899" s="417">
        <v>0</v>
      </c>
      <c r="F899" s="417">
        <v>0</v>
      </c>
      <c r="G899" s="417">
        <v>0</v>
      </c>
      <c r="H899" s="622">
        <v>0</v>
      </c>
      <c r="I899" s="624">
        <v>0</v>
      </c>
      <c r="J899" s="624">
        <v>0</v>
      </c>
      <c r="K899" s="419">
        <v>0</v>
      </c>
      <c r="L899" s="417">
        <v>1925</v>
      </c>
      <c r="M899" s="417">
        <v>-1925</v>
      </c>
      <c r="N899" s="431"/>
      <c r="O899" s="432"/>
      <c r="P899" s="457"/>
    </row>
    <row r="900" spans="1:16" x14ac:dyDescent="0.15">
      <c r="A900" s="414"/>
      <c r="B900" s="423"/>
      <c r="C900" s="425"/>
      <c r="D900" s="426"/>
      <c r="E900" s="426"/>
      <c r="F900" s="426"/>
      <c r="G900" s="426"/>
      <c r="H900" s="628"/>
      <c r="I900" s="629"/>
      <c r="J900" s="629"/>
      <c r="K900" s="427"/>
      <c r="L900" s="426"/>
      <c r="M900" s="427"/>
      <c r="N900" s="363" t="s">
        <v>1858</v>
      </c>
      <c r="O900" s="364"/>
      <c r="P900" s="438">
        <v>0</v>
      </c>
    </row>
    <row r="901" spans="1:16" x14ac:dyDescent="0.15">
      <c r="A901" s="414"/>
      <c r="B901" s="423"/>
      <c r="C901" s="428"/>
      <c r="D901" s="429"/>
      <c r="E901" s="429"/>
      <c r="F901" s="429"/>
      <c r="G901" s="429"/>
      <c r="H901" s="631"/>
      <c r="I901" s="632"/>
      <c r="J901" s="632"/>
      <c r="K901" s="430"/>
      <c r="L901" s="429"/>
      <c r="M901" s="430"/>
      <c r="N901" s="363" t="s">
        <v>1859</v>
      </c>
      <c r="O901" s="364"/>
      <c r="P901" s="458">
        <v>0</v>
      </c>
    </row>
    <row r="902" spans="1:16" ht="22.5" x14ac:dyDescent="0.15">
      <c r="A902" s="414"/>
      <c r="B902" s="423"/>
      <c r="C902" s="424" t="s">
        <v>1860</v>
      </c>
      <c r="D902" s="417">
        <v>0</v>
      </c>
      <c r="E902" s="417">
        <v>70530</v>
      </c>
      <c r="F902" s="417">
        <v>0</v>
      </c>
      <c r="G902" s="417">
        <v>70530</v>
      </c>
      <c r="H902" s="622">
        <v>0</v>
      </c>
      <c r="I902" s="622">
        <v>90350</v>
      </c>
      <c r="J902" s="624">
        <v>90350</v>
      </c>
      <c r="K902" s="419">
        <f>G902-J902</f>
        <v>-19820</v>
      </c>
      <c r="L902" s="417">
        <v>65712</v>
      </c>
      <c r="M902" s="417">
        <v>4818</v>
      </c>
      <c r="N902" s="431"/>
      <c r="O902" s="432"/>
      <c r="P902" s="457"/>
    </row>
    <row r="903" spans="1:16" x14ac:dyDescent="0.15">
      <c r="A903" s="414"/>
      <c r="B903" s="423"/>
      <c r="C903" s="428"/>
      <c r="D903" s="426"/>
      <c r="E903" s="426"/>
      <c r="F903" s="426"/>
      <c r="G903" s="426"/>
      <c r="H903" s="628"/>
      <c r="I903" s="629"/>
      <c r="J903" s="629"/>
      <c r="K903" s="427"/>
      <c r="L903" s="426"/>
      <c r="M903" s="427"/>
      <c r="N903" s="363" t="s">
        <v>580</v>
      </c>
      <c r="O903" s="364"/>
      <c r="P903" s="438">
        <v>70530000</v>
      </c>
    </row>
    <row r="904" spans="1:16" x14ac:dyDescent="0.15">
      <c r="A904" s="414"/>
      <c r="B904" s="423"/>
      <c r="C904" s="428"/>
      <c r="D904" s="429"/>
      <c r="E904" s="429"/>
      <c r="F904" s="429"/>
      <c r="G904" s="429"/>
      <c r="H904" s="631"/>
      <c r="I904" s="632"/>
      <c r="J904" s="632"/>
      <c r="K904" s="430"/>
      <c r="L904" s="429"/>
      <c r="M904" s="430"/>
      <c r="N904" s="363" t="s">
        <v>579</v>
      </c>
      <c r="O904" s="364" t="s">
        <v>825</v>
      </c>
      <c r="P904" s="458">
        <v>60000000</v>
      </c>
    </row>
    <row r="905" spans="1:16" x14ac:dyDescent="0.15">
      <c r="A905" s="414"/>
      <c r="B905" s="423"/>
      <c r="C905" s="428"/>
      <c r="D905" s="429"/>
      <c r="E905" s="429"/>
      <c r="F905" s="429"/>
      <c r="G905" s="429"/>
      <c r="H905" s="631"/>
      <c r="I905" s="632"/>
      <c r="J905" s="632"/>
      <c r="K905" s="430"/>
      <c r="L905" s="429"/>
      <c r="M905" s="430"/>
      <c r="N905" s="363" t="s">
        <v>1861</v>
      </c>
      <c r="O905" s="364" t="s">
        <v>1862</v>
      </c>
      <c r="P905" s="458">
        <v>10530000</v>
      </c>
    </row>
    <row r="906" spans="1:16" ht="22.5" x14ac:dyDescent="0.15">
      <c r="A906" s="436" t="s">
        <v>1863</v>
      </c>
      <c r="B906" s="437"/>
      <c r="C906" s="435"/>
      <c r="D906" s="417">
        <f>D907</f>
        <v>0</v>
      </c>
      <c r="E906" s="417">
        <f>E907</f>
        <v>195851</v>
      </c>
      <c r="F906" s="417">
        <f t="shared" ref="F906:G906" si="5">F907</f>
        <v>0</v>
      </c>
      <c r="G906" s="417">
        <f t="shared" si="5"/>
        <v>195851</v>
      </c>
      <c r="H906" s="622">
        <v>0</v>
      </c>
      <c r="I906" s="622">
        <v>417800</v>
      </c>
      <c r="J906" s="624">
        <v>417800</v>
      </c>
      <c r="K906" s="419">
        <f>G906-J906</f>
        <v>-221949</v>
      </c>
      <c r="L906" s="417">
        <v>481348</v>
      </c>
      <c r="M906" s="417">
        <v>-285497.2</v>
      </c>
      <c r="N906" s="431"/>
      <c r="O906" s="432"/>
      <c r="P906" s="457"/>
    </row>
    <row r="907" spans="1:16" ht="22.5" x14ac:dyDescent="0.15">
      <c r="A907" s="414"/>
      <c r="B907" s="415" t="s">
        <v>1864</v>
      </c>
      <c r="C907" s="435"/>
      <c r="D907" s="417">
        <f>D908+D911+D923+D929+D932+D941</f>
        <v>0</v>
      </c>
      <c r="E907" s="417">
        <f>E908+E911+E923+E929+E932+E941</f>
        <v>195851</v>
      </c>
      <c r="F907" s="417">
        <f>F908+F911+F923+F929+F932+F941</f>
        <v>0</v>
      </c>
      <c r="G907" s="417">
        <f>G908+G911+G923+G929+G932+G941</f>
        <v>195851</v>
      </c>
      <c r="H907" s="622">
        <v>0</v>
      </c>
      <c r="I907" s="622">
        <v>417800</v>
      </c>
      <c r="J907" s="624">
        <v>417800</v>
      </c>
      <c r="K907" s="419">
        <f>G907-J907</f>
        <v>-221949</v>
      </c>
      <c r="L907" s="417">
        <v>481348</v>
      </c>
      <c r="M907" s="417">
        <v>-285497.2</v>
      </c>
      <c r="N907" s="431"/>
      <c r="O907" s="432"/>
      <c r="P907" s="457"/>
    </row>
    <row r="908" spans="1:16" ht="22.5" x14ac:dyDescent="0.15">
      <c r="A908" s="414"/>
      <c r="B908" s="423"/>
      <c r="C908" s="424" t="s">
        <v>1865</v>
      </c>
      <c r="D908" s="417">
        <v>0</v>
      </c>
      <c r="E908" s="417">
        <v>0</v>
      </c>
      <c r="F908" s="417">
        <v>0</v>
      </c>
      <c r="G908" s="417">
        <v>0</v>
      </c>
      <c r="H908" s="622">
        <v>0</v>
      </c>
      <c r="I908" s="624">
        <v>0</v>
      </c>
      <c r="J908" s="624">
        <v>0</v>
      </c>
      <c r="K908" s="419">
        <f>G908-J908</f>
        <v>0</v>
      </c>
      <c r="L908" s="417">
        <v>271531</v>
      </c>
      <c r="M908" s="417">
        <v>-271531</v>
      </c>
      <c r="N908" s="431"/>
      <c r="O908" s="432"/>
      <c r="P908" s="457"/>
    </row>
    <row r="909" spans="1:16" x14ac:dyDescent="0.15">
      <c r="A909" s="414"/>
      <c r="B909" s="423"/>
      <c r="C909" s="428"/>
      <c r="D909" s="429"/>
      <c r="E909" s="429"/>
      <c r="F909" s="429"/>
      <c r="G909" s="429"/>
      <c r="H909" s="631"/>
      <c r="I909" s="632"/>
      <c r="J909" s="632"/>
      <c r="K909" s="430"/>
      <c r="L909" s="429"/>
      <c r="M909" s="430"/>
      <c r="N909" s="363" t="s">
        <v>1866</v>
      </c>
      <c r="O909" s="364"/>
      <c r="P909" s="438">
        <v>0</v>
      </c>
    </row>
    <row r="910" spans="1:16" x14ac:dyDescent="0.15">
      <c r="A910" s="414"/>
      <c r="B910" s="423"/>
      <c r="C910" s="428"/>
      <c r="D910" s="429"/>
      <c r="E910" s="429"/>
      <c r="F910" s="429"/>
      <c r="G910" s="429"/>
      <c r="H910" s="631"/>
      <c r="I910" s="632"/>
      <c r="J910" s="632"/>
      <c r="K910" s="430"/>
      <c r="L910" s="429"/>
      <c r="M910" s="430"/>
      <c r="N910" s="363"/>
      <c r="O910" s="364"/>
      <c r="P910" s="458"/>
    </row>
    <row r="911" spans="1:16" ht="22.5" x14ac:dyDescent="0.15">
      <c r="A911" s="414"/>
      <c r="B911" s="423"/>
      <c r="C911" s="424" t="s">
        <v>1867</v>
      </c>
      <c r="D911" s="417">
        <v>0</v>
      </c>
      <c r="E911" s="417">
        <v>79940</v>
      </c>
      <c r="F911" s="417">
        <v>0</v>
      </c>
      <c r="G911" s="417">
        <v>79940</v>
      </c>
      <c r="H911" s="622">
        <v>0</v>
      </c>
      <c r="I911" s="622">
        <v>229506</v>
      </c>
      <c r="J911" s="624">
        <v>229506</v>
      </c>
      <c r="K911" s="419">
        <f>G911-J911</f>
        <v>-149566</v>
      </c>
      <c r="L911" s="417">
        <v>147032</v>
      </c>
      <c r="M911" s="417">
        <v>-67092</v>
      </c>
      <c r="N911" s="381" t="s">
        <v>518</v>
      </c>
      <c r="O911" s="378" t="s">
        <v>518</v>
      </c>
      <c r="P911" s="459"/>
    </row>
    <row r="912" spans="1:16" x14ac:dyDescent="0.15">
      <c r="A912" s="414"/>
      <c r="B912" s="423"/>
      <c r="C912" s="428"/>
      <c r="D912" s="429"/>
      <c r="E912" s="429"/>
      <c r="F912" s="429"/>
      <c r="G912" s="429"/>
      <c r="H912" s="631"/>
      <c r="I912" s="632"/>
      <c r="J912" s="632"/>
      <c r="K912" s="430"/>
      <c r="L912" s="429"/>
      <c r="M912" s="430"/>
      <c r="N912" s="363" t="s">
        <v>1868</v>
      </c>
      <c r="O912" s="364"/>
      <c r="P912" s="438">
        <v>12700000</v>
      </c>
    </row>
    <row r="913" spans="1:16" x14ac:dyDescent="0.15">
      <c r="A913" s="414"/>
      <c r="B913" s="423"/>
      <c r="C913" s="428"/>
      <c r="D913" s="429"/>
      <c r="E913" s="429"/>
      <c r="F913" s="429"/>
      <c r="G913" s="429"/>
      <c r="H913" s="631"/>
      <c r="I913" s="632"/>
      <c r="J913" s="632"/>
      <c r="K913" s="430"/>
      <c r="L913" s="429"/>
      <c r="M913" s="430"/>
      <c r="N913" s="363" t="s">
        <v>1869</v>
      </c>
      <c r="O913" s="453" t="s">
        <v>1870</v>
      </c>
      <c r="P913" s="460">
        <v>3000000</v>
      </c>
    </row>
    <row r="914" spans="1:16" x14ac:dyDescent="0.15">
      <c r="A914" s="414"/>
      <c r="B914" s="423"/>
      <c r="C914" s="428"/>
      <c r="D914" s="429"/>
      <c r="E914" s="429"/>
      <c r="F914" s="429"/>
      <c r="G914" s="429"/>
      <c r="H914" s="631"/>
      <c r="I914" s="632"/>
      <c r="J914" s="632"/>
      <c r="K914" s="430"/>
      <c r="L914" s="429"/>
      <c r="M914" s="430"/>
      <c r="N914" s="363" t="s">
        <v>1871</v>
      </c>
      <c r="O914" s="453" t="s">
        <v>1872</v>
      </c>
      <c r="P914" s="460">
        <v>8000000</v>
      </c>
    </row>
    <row r="915" spans="1:16" ht="22.5" x14ac:dyDescent="0.15">
      <c r="A915" s="414"/>
      <c r="B915" s="423"/>
      <c r="C915" s="428"/>
      <c r="D915" s="429"/>
      <c r="E915" s="429"/>
      <c r="F915" s="429"/>
      <c r="G915" s="429"/>
      <c r="H915" s="631"/>
      <c r="I915" s="632"/>
      <c r="J915" s="632"/>
      <c r="K915" s="430"/>
      <c r="L915" s="429"/>
      <c r="M915" s="430"/>
      <c r="N915" s="363" t="s">
        <v>1873</v>
      </c>
      <c r="O915" s="453" t="s">
        <v>1874</v>
      </c>
      <c r="P915" s="460">
        <v>1000000</v>
      </c>
    </row>
    <row r="916" spans="1:16" x14ac:dyDescent="0.15">
      <c r="A916" s="414"/>
      <c r="B916" s="423"/>
      <c r="C916" s="428"/>
      <c r="D916" s="429"/>
      <c r="E916" s="429"/>
      <c r="F916" s="429"/>
      <c r="G916" s="429"/>
      <c r="H916" s="631"/>
      <c r="I916" s="632"/>
      <c r="J916" s="632"/>
      <c r="K916" s="430"/>
      <c r="L916" s="429"/>
      <c r="M916" s="430"/>
      <c r="N916" s="363" t="s">
        <v>1876</v>
      </c>
      <c r="O916" s="453" t="s">
        <v>1875</v>
      </c>
      <c r="P916" s="460">
        <v>700000</v>
      </c>
    </row>
    <row r="917" spans="1:16" x14ac:dyDescent="0.15">
      <c r="A917" s="414"/>
      <c r="B917" s="423"/>
      <c r="C917" s="428"/>
      <c r="D917" s="429"/>
      <c r="E917" s="429"/>
      <c r="F917" s="429"/>
      <c r="G917" s="429"/>
      <c r="H917" s="631"/>
      <c r="I917" s="632"/>
      <c r="J917" s="632"/>
      <c r="K917" s="430"/>
      <c r="L917" s="429"/>
      <c r="M917" s="430"/>
      <c r="N917" s="363" t="s">
        <v>578</v>
      </c>
      <c r="O917" s="364"/>
      <c r="P917" s="438">
        <v>67240000</v>
      </c>
    </row>
    <row r="918" spans="1:16" x14ac:dyDescent="0.15">
      <c r="A918" s="414"/>
      <c r="B918" s="423"/>
      <c r="C918" s="428"/>
      <c r="D918" s="429"/>
      <c r="E918" s="429"/>
      <c r="F918" s="429"/>
      <c r="G918" s="429"/>
      <c r="H918" s="631"/>
      <c r="I918" s="632"/>
      <c r="J918" s="632"/>
      <c r="K918" s="430"/>
      <c r="L918" s="429"/>
      <c r="M918" s="430"/>
      <c r="N918" s="397" t="s">
        <v>1877</v>
      </c>
      <c r="O918" s="453" t="s">
        <v>1236</v>
      </c>
      <c r="P918" s="460">
        <v>2000000</v>
      </c>
    </row>
    <row r="919" spans="1:16" x14ac:dyDescent="0.15">
      <c r="A919" s="414"/>
      <c r="B919" s="423"/>
      <c r="C919" s="428"/>
      <c r="D919" s="429"/>
      <c r="E919" s="429"/>
      <c r="F919" s="429"/>
      <c r="G919" s="429"/>
      <c r="H919" s="631"/>
      <c r="I919" s="632"/>
      <c r="J919" s="632"/>
      <c r="K919" s="430"/>
      <c r="L919" s="429"/>
      <c r="M919" s="430"/>
      <c r="N919" s="397" t="s">
        <v>1878</v>
      </c>
      <c r="O919" s="453" t="s">
        <v>1879</v>
      </c>
      <c r="P919" s="460">
        <v>20000000</v>
      </c>
    </row>
    <row r="920" spans="1:16" ht="22.5" x14ac:dyDescent="0.15">
      <c r="A920" s="414"/>
      <c r="B920" s="423"/>
      <c r="C920" s="428"/>
      <c r="D920" s="429"/>
      <c r="E920" s="429"/>
      <c r="F920" s="429"/>
      <c r="G920" s="429"/>
      <c r="H920" s="631"/>
      <c r="I920" s="632"/>
      <c r="J920" s="632"/>
      <c r="K920" s="430"/>
      <c r="L920" s="429"/>
      <c r="M920" s="430"/>
      <c r="N920" s="397" t="s">
        <v>1880</v>
      </c>
      <c r="O920" s="452" t="s">
        <v>1881</v>
      </c>
      <c r="P920" s="450">
        <v>240000</v>
      </c>
    </row>
    <row r="921" spans="1:16" x14ac:dyDescent="0.15">
      <c r="A921" s="414"/>
      <c r="B921" s="423"/>
      <c r="C921" s="428"/>
      <c r="D921" s="429"/>
      <c r="E921" s="429"/>
      <c r="F921" s="429"/>
      <c r="G921" s="429"/>
      <c r="H921" s="631"/>
      <c r="I921" s="632"/>
      <c r="J921" s="632"/>
      <c r="K921" s="430"/>
      <c r="L921" s="429"/>
      <c r="M921" s="430"/>
      <c r="N921" s="363" t="s">
        <v>1882</v>
      </c>
      <c r="O921" s="453" t="s">
        <v>676</v>
      </c>
      <c r="P921" s="460">
        <v>5000000</v>
      </c>
    </row>
    <row r="922" spans="1:16" x14ac:dyDescent="0.15">
      <c r="A922" s="414"/>
      <c r="B922" s="423"/>
      <c r="C922" s="428"/>
      <c r="D922" s="429"/>
      <c r="E922" s="429"/>
      <c r="F922" s="429"/>
      <c r="G922" s="429"/>
      <c r="H922" s="631"/>
      <c r="I922" s="632"/>
      <c r="J922" s="632"/>
      <c r="K922" s="430"/>
      <c r="L922" s="429"/>
      <c r="M922" s="430"/>
      <c r="N922" s="363" t="s">
        <v>1883</v>
      </c>
      <c r="O922" s="453" t="s">
        <v>1884</v>
      </c>
      <c r="P922" s="460">
        <v>40000000</v>
      </c>
    </row>
    <row r="923" spans="1:16" ht="22.5" x14ac:dyDescent="0.15">
      <c r="A923" s="414"/>
      <c r="B923" s="423"/>
      <c r="C923" s="424" t="s">
        <v>1885</v>
      </c>
      <c r="D923" s="417">
        <v>0</v>
      </c>
      <c r="E923" s="417">
        <v>41411</v>
      </c>
      <c r="F923" s="417">
        <v>0</v>
      </c>
      <c r="G923" s="417">
        <v>41411</v>
      </c>
      <c r="H923" s="622">
        <v>0</v>
      </c>
      <c r="I923" s="622">
        <v>142250</v>
      </c>
      <c r="J923" s="624">
        <v>142250</v>
      </c>
      <c r="K923" s="419">
        <f>G923-J923</f>
        <v>-100839</v>
      </c>
      <c r="L923" s="417">
        <v>271531</v>
      </c>
      <c r="M923" s="417">
        <v>-230120.2</v>
      </c>
      <c r="N923" s="431"/>
      <c r="O923" s="432"/>
      <c r="P923" s="457"/>
    </row>
    <row r="924" spans="1:16" x14ac:dyDescent="0.15">
      <c r="A924" s="414"/>
      <c r="B924" s="423"/>
      <c r="C924" s="428"/>
      <c r="D924" s="429"/>
      <c r="E924" s="429"/>
      <c r="F924" s="429"/>
      <c r="G924" s="429"/>
      <c r="H924" s="631"/>
      <c r="I924" s="632"/>
      <c r="J924" s="632"/>
      <c r="K924" s="430"/>
      <c r="L924" s="429"/>
      <c r="M924" s="430"/>
      <c r="N924" s="363" t="s">
        <v>577</v>
      </c>
      <c r="O924" s="364"/>
      <c r="P924" s="438">
        <v>41410800</v>
      </c>
    </row>
    <row r="925" spans="1:16" ht="22.5" x14ac:dyDescent="0.15">
      <c r="A925" s="414"/>
      <c r="B925" s="423"/>
      <c r="C925" s="428"/>
      <c r="D925" s="429"/>
      <c r="E925" s="429"/>
      <c r="F925" s="429"/>
      <c r="G925" s="429"/>
      <c r="H925" s="631"/>
      <c r="I925" s="632"/>
      <c r="J925" s="632"/>
      <c r="K925" s="430"/>
      <c r="L925" s="429"/>
      <c r="M925" s="430"/>
      <c r="N925" s="363" t="s">
        <v>1886</v>
      </c>
      <c r="O925" s="364" t="s">
        <v>1887</v>
      </c>
      <c r="P925" s="458">
        <v>3814000</v>
      </c>
    </row>
    <row r="926" spans="1:16" ht="22.5" x14ac:dyDescent="0.15">
      <c r="A926" s="414"/>
      <c r="B926" s="423"/>
      <c r="C926" s="428"/>
      <c r="D926" s="429"/>
      <c r="E926" s="429"/>
      <c r="F926" s="429"/>
      <c r="G926" s="429"/>
      <c r="H926" s="631"/>
      <c r="I926" s="632"/>
      <c r="J926" s="632"/>
      <c r="K926" s="430"/>
      <c r="L926" s="429"/>
      <c r="M926" s="430"/>
      <c r="N926" s="397" t="s">
        <v>1888</v>
      </c>
      <c r="O926" s="465" t="s">
        <v>1889</v>
      </c>
      <c r="P926" s="471">
        <v>25596800</v>
      </c>
    </row>
    <row r="927" spans="1:16" x14ac:dyDescent="0.15">
      <c r="A927" s="414"/>
      <c r="B927" s="423"/>
      <c r="C927" s="428"/>
      <c r="D927" s="429"/>
      <c r="E927" s="429"/>
      <c r="F927" s="429"/>
      <c r="G927" s="429"/>
      <c r="H927" s="631"/>
      <c r="I927" s="632"/>
      <c r="J927" s="632"/>
      <c r="K927" s="430"/>
      <c r="L927" s="429"/>
      <c r="M927" s="430"/>
      <c r="N927" s="363" t="s">
        <v>1890</v>
      </c>
      <c r="O927" s="453" t="s">
        <v>1236</v>
      </c>
      <c r="P927" s="460">
        <v>2000000</v>
      </c>
    </row>
    <row r="928" spans="1:16" ht="22.5" x14ac:dyDescent="0.15">
      <c r="A928" s="414"/>
      <c r="B928" s="423"/>
      <c r="C928" s="428"/>
      <c r="D928" s="429"/>
      <c r="E928" s="429"/>
      <c r="F928" s="429"/>
      <c r="G928" s="429"/>
      <c r="H928" s="631"/>
      <c r="I928" s="632"/>
      <c r="J928" s="632"/>
      <c r="K928" s="430"/>
      <c r="L928" s="429"/>
      <c r="M928" s="430"/>
      <c r="N928" s="363" t="s">
        <v>1891</v>
      </c>
      <c r="O928" s="453" t="s">
        <v>1445</v>
      </c>
      <c r="P928" s="460">
        <v>10000000</v>
      </c>
    </row>
    <row r="929" spans="1:16" ht="33.75" x14ac:dyDescent="0.15">
      <c r="A929" s="414"/>
      <c r="B929" s="423"/>
      <c r="C929" s="424" t="s">
        <v>1892</v>
      </c>
      <c r="D929" s="417">
        <v>0</v>
      </c>
      <c r="E929" s="417">
        <v>26000</v>
      </c>
      <c r="F929" s="417">
        <v>0</v>
      </c>
      <c r="G929" s="417">
        <v>26000</v>
      </c>
      <c r="H929" s="622">
        <v>0</v>
      </c>
      <c r="I929" s="622">
        <v>0</v>
      </c>
      <c r="J929" s="624">
        <v>0</v>
      </c>
      <c r="K929" s="419">
        <f>G929-J929</f>
        <v>26000</v>
      </c>
      <c r="L929" s="417">
        <v>271531</v>
      </c>
      <c r="M929" s="417">
        <v>-245531</v>
      </c>
      <c r="N929" s="431"/>
      <c r="O929" s="432"/>
      <c r="P929" s="457"/>
    </row>
    <row r="930" spans="1:16" x14ac:dyDescent="0.15">
      <c r="A930" s="414"/>
      <c r="B930" s="423"/>
      <c r="C930" s="428"/>
      <c r="D930" s="429"/>
      <c r="E930" s="429"/>
      <c r="F930" s="429"/>
      <c r="G930" s="429"/>
      <c r="H930" s="631"/>
      <c r="I930" s="632"/>
      <c r="J930" s="632"/>
      <c r="K930" s="430"/>
      <c r="L930" s="429"/>
      <c r="M930" s="430"/>
      <c r="N930" s="363" t="s">
        <v>1893</v>
      </c>
      <c r="O930" s="364"/>
      <c r="P930" s="438">
        <v>26000000</v>
      </c>
    </row>
    <row r="931" spans="1:16" x14ac:dyDescent="0.15">
      <c r="A931" s="414"/>
      <c r="B931" s="423"/>
      <c r="C931" s="428"/>
      <c r="D931" s="429"/>
      <c r="E931" s="429"/>
      <c r="F931" s="429"/>
      <c r="G931" s="429"/>
      <c r="H931" s="631"/>
      <c r="I931" s="632"/>
      <c r="J931" s="632"/>
      <c r="K931" s="430"/>
      <c r="L931" s="429"/>
      <c r="M931" s="430"/>
      <c r="N931" s="363" t="s">
        <v>1894</v>
      </c>
      <c r="O931" s="453" t="s">
        <v>1895</v>
      </c>
      <c r="P931" s="460">
        <v>26000000</v>
      </c>
    </row>
    <row r="932" spans="1:16" ht="22.5" x14ac:dyDescent="0.15">
      <c r="A932" s="414"/>
      <c r="B932" s="423"/>
      <c r="C932" s="424" t="s">
        <v>1896</v>
      </c>
      <c r="D932" s="417">
        <v>0</v>
      </c>
      <c r="E932" s="417">
        <v>48500</v>
      </c>
      <c r="F932" s="417">
        <v>0</v>
      </c>
      <c r="G932" s="417">
        <v>48500</v>
      </c>
      <c r="H932" s="622">
        <v>0</v>
      </c>
      <c r="I932" s="622">
        <v>46044</v>
      </c>
      <c r="J932" s="624">
        <v>46044</v>
      </c>
      <c r="K932" s="419">
        <f>G932-J932</f>
        <v>2456</v>
      </c>
      <c r="L932" s="417">
        <v>56961</v>
      </c>
      <c r="M932" s="417">
        <v>-8461</v>
      </c>
      <c r="N932" s="431"/>
      <c r="O932" s="432"/>
      <c r="P932" s="457"/>
    </row>
    <row r="933" spans="1:16" x14ac:dyDescent="0.15">
      <c r="A933" s="414"/>
      <c r="B933" s="423"/>
      <c r="C933" s="425"/>
      <c r="D933" s="426"/>
      <c r="E933" s="426"/>
      <c r="F933" s="426"/>
      <c r="G933" s="426"/>
      <c r="H933" s="628"/>
      <c r="I933" s="629"/>
      <c r="J933" s="629"/>
      <c r="K933" s="427"/>
      <c r="L933" s="426"/>
      <c r="M933" s="427"/>
      <c r="N933" s="363" t="s">
        <v>576</v>
      </c>
      <c r="O933" s="364"/>
      <c r="P933" s="438">
        <v>23500000</v>
      </c>
    </row>
    <row r="934" spans="1:16" ht="22.5" x14ac:dyDescent="0.15">
      <c r="A934" s="414"/>
      <c r="B934" s="423"/>
      <c r="C934" s="428"/>
      <c r="D934" s="429"/>
      <c r="E934" s="429"/>
      <c r="F934" s="429"/>
      <c r="G934" s="429"/>
      <c r="H934" s="631"/>
      <c r="I934" s="632"/>
      <c r="J934" s="632"/>
      <c r="K934" s="430"/>
      <c r="L934" s="429"/>
      <c r="M934" s="430"/>
      <c r="N934" s="363" t="s">
        <v>575</v>
      </c>
      <c r="O934" s="452" t="s">
        <v>1897</v>
      </c>
      <c r="P934" s="450">
        <v>23500000</v>
      </c>
    </row>
    <row r="935" spans="1:16" x14ac:dyDescent="0.15">
      <c r="A935" s="414"/>
      <c r="B935" s="423"/>
      <c r="C935" s="428"/>
      <c r="D935" s="429"/>
      <c r="E935" s="429"/>
      <c r="F935" s="429"/>
      <c r="G935" s="429"/>
      <c r="H935" s="631"/>
      <c r="I935" s="632"/>
      <c r="J935" s="632"/>
      <c r="K935" s="430"/>
      <c r="L935" s="429"/>
      <c r="M935" s="430"/>
      <c r="N935" s="363" t="s">
        <v>574</v>
      </c>
      <c r="O935" s="364"/>
      <c r="P935" s="438">
        <v>8000000</v>
      </c>
    </row>
    <row r="936" spans="1:16" ht="22.5" x14ac:dyDescent="0.15">
      <c r="A936" s="414"/>
      <c r="B936" s="423"/>
      <c r="C936" s="428"/>
      <c r="D936" s="429"/>
      <c r="E936" s="429"/>
      <c r="F936" s="429"/>
      <c r="G936" s="429"/>
      <c r="H936" s="631"/>
      <c r="I936" s="632"/>
      <c r="J936" s="632"/>
      <c r="K936" s="430"/>
      <c r="L936" s="429"/>
      <c r="M936" s="430"/>
      <c r="N936" s="363" t="s">
        <v>371</v>
      </c>
      <c r="O936" s="465" t="s">
        <v>1898</v>
      </c>
      <c r="P936" s="471">
        <v>8000000</v>
      </c>
    </row>
    <row r="937" spans="1:16" x14ac:dyDescent="0.15">
      <c r="A937" s="414"/>
      <c r="B937" s="423"/>
      <c r="C937" s="428"/>
      <c r="D937" s="429"/>
      <c r="E937" s="429"/>
      <c r="F937" s="429"/>
      <c r="G937" s="429"/>
      <c r="H937" s="631"/>
      <c r="I937" s="632"/>
      <c r="J937" s="632"/>
      <c r="K937" s="430"/>
      <c r="L937" s="429"/>
      <c r="M937" s="430"/>
      <c r="N937" s="363" t="s">
        <v>573</v>
      </c>
      <c r="O937" s="364"/>
      <c r="P937" s="438">
        <v>2000000</v>
      </c>
    </row>
    <row r="938" spans="1:16" x14ac:dyDescent="0.15">
      <c r="A938" s="414"/>
      <c r="B938" s="423"/>
      <c r="C938" s="428"/>
      <c r="D938" s="429"/>
      <c r="E938" s="429"/>
      <c r="F938" s="429"/>
      <c r="G938" s="429"/>
      <c r="H938" s="631"/>
      <c r="I938" s="632"/>
      <c r="J938" s="632"/>
      <c r="K938" s="430"/>
      <c r="L938" s="429"/>
      <c r="M938" s="430"/>
      <c r="N938" s="363" t="s">
        <v>572</v>
      </c>
      <c r="O938" s="452" t="s">
        <v>1899</v>
      </c>
      <c r="P938" s="450">
        <v>2000000</v>
      </c>
    </row>
    <row r="939" spans="1:16" x14ac:dyDescent="0.15">
      <c r="A939" s="414"/>
      <c r="B939" s="423"/>
      <c r="C939" s="428"/>
      <c r="D939" s="429"/>
      <c r="E939" s="429"/>
      <c r="F939" s="429"/>
      <c r="G939" s="429"/>
      <c r="H939" s="631"/>
      <c r="I939" s="632"/>
      <c r="J939" s="632"/>
      <c r="K939" s="430"/>
      <c r="L939" s="429"/>
      <c r="M939" s="430"/>
      <c r="N939" s="363" t="s">
        <v>1900</v>
      </c>
      <c r="O939" s="364"/>
      <c r="P939" s="438">
        <v>15000000</v>
      </c>
    </row>
    <row r="940" spans="1:16" x14ac:dyDescent="0.15">
      <c r="A940" s="414"/>
      <c r="B940" s="423"/>
      <c r="C940" s="428"/>
      <c r="D940" s="429"/>
      <c r="E940" s="429"/>
      <c r="F940" s="429"/>
      <c r="G940" s="429"/>
      <c r="H940" s="631"/>
      <c r="I940" s="632"/>
      <c r="J940" s="632"/>
      <c r="K940" s="430"/>
      <c r="L940" s="429"/>
      <c r="M940" s="430"/>
      <c r="N940" s="363" t="s">
        <v>372</v>
      </c>
      <c r="O940" s="453" t="s">
        <v>1901</v>
      </c>
      <c r="P940" s="460">
        <v>15000000</v>
      </c>
    </row>
    <row r="941" spans="1:16" ht="22.5" x14ac:dyDescent="0.15">
      <c r="A941" s="414"/>
      <c r="B941" s="423"/>
      <c r="C941" s="424" t="s">
        <v>1902</v>
      </c>
      <c r="D941" s="417">
        <v>0</v>
      </c>
      <c r="E941" s="417">
        <v>0</v>
      </c>
      <c r="F941" s="417">
        <v>0</v>
      </c>
      <c r="G941" s="417">
        <v>0</v>
      </c>
      <c r="H941" s="622">
        <v>0</v>
      </c>
      <c r="I941" s="624">
        <v>0</v>
      </c>
      <c r="J941" s="624">
        <v>0</v>
      </c>
      <c r="K941" s="419">
        <f>G941-J941</f>
        <v>0</v>
      </c>
      <c r="L941" s="417">
        <v>5825</v>
      </c>
      <c r="M941" s="417">
        <v>-5825</v>
      </c>
      <c r="N941" s="381" t="s">
        <v>518</v>
      </c>
      <c r="O941" s="378" t="s">
        <v>518</v>
      </c>
      <c r="P941" s="459"/>
    </row>
    <row r="942" spans="1:16" x14ac:dyDescent="0.15">
      <c r="A942" s="414"/>
      <c r="B942" s="423"/>
      <c r="C942" s="425"/>
      <c r="D942" s="426"/>
      <c r="E942" s="426"/>
      <c r="F942" s="426"/>
      <c r="G942" s="426"/>
      <c r="H942" s="628"/>
      <c r="I942" s="628"/>
      <c r="J942" s="628"/>
      <c r="K942" s="427"/>
      <c r="L942" s="426"/>
      <c r="M942" s="426"/>
      <c r="N942" s="363" t="s">
        <v>1903</v>
      </c>
      <c r="O942" s="364"/>
      <c r="P942" s="438">
        <v>0</v>
      </c>
    </row>
    <row r="943" spans="1:16" x14ac:dyDescent="0.15">
      <c r="A943" s="442" t="s">
        <v>1904</v>
      </c>
      <c r="B943" s="443"/>
      <c r="C943" s="443"/>
      <c r="D943" s="370">
        <v>0</v>
      </c>
      <c r="E943" s="417">
        <v>0</v>
      </c>
      <c r="F943" s="417">
        <v>0</v>
      </c>
      <c r="G943" s="417">
        <v>0</v>
      </c>
      <c r="H943" s="608">
        <v>0</v>
      </c>
      <c r="I943" s="624">
        <v>0</v>
      </c>
      <c r="J943" s="624">
        <v>0</v>
      </c>
      <c r="K943" s="419">
        <v>0</v>
      </c>
      <c r="L943" s="370">
        <v>390193</v>
      </c>
      <c r="M943" s="419">
        <v>0</v>
      </c>
      <c r="N943" s="431"/>
      <c r="O943" s="432"/>
      <c r="P943" s="457"/>
    </row>
    <row r="944" spans="1:16" ht="14.25" thickBot="1" x14ac:dyDescent="0.2">
      <c r="A944" s="705" t="s">
        <v>1905</v>
      </c>
      <c r="B944" s="706"/>
      <c r="C944" s="706"/>
      <c r="D944" s="444">
        <v>3329675.8</v>
      </c>
      <c r="E944" s="444">
        <v>8355201.9399999995</v>
      </c>
      <c r="F944" s="444">
        <v>0</v>
      </c>
      <c r="G944" s="444">
        <v>11684877.739999998</v>
      </c>
      <c r="H944" s="582">
        <v>3187630</v>
      </c>
      <c r="I944" s="582">
        <v>7588856</v>
      </c>
      <c r="J944" s="582">
        <v>10776486</v>
      </c>
      <c r="K944" s="445">
        <f>K943+K906+K886+K881+K876+K871+K680+K159+K4</f>
        <v>908392</v>
      </c>
      <c r="L944" s="444">
        <v>10530795</v>
      </c>
      <c r="M944" s="444">
        <v>1594382.7399999995</v>
      </c>
      <c r="N944" s="446"/>
      <c r="O944" s="447"/>
      <c r="P944" s="462">
        <v>11684877740</v>
      </c>
    </row>
    <row r="946" spans="11:11" x14ac:dyDescent="0.15">
      <c r="K946" s="455">
        <f>G944-J944</f>
        <v>908391.73999999836</v>
      </c>
    </row>
  </sheetData>
  <autoFilter ref="A1:Q653"/>
  <mergeCells count="8">
    <mergeCell ref="Q2:Q3"/>
    <mergeCell ref="N2:P3"/>
    <mergeCell ref="L2:M2"/>
    <mergeCell ref="A944:C944"/>
    <mergeCell ref="A2:C2"/>
    <mergeCell ref="D2:G2"/>
    <mergeCell ref="H2:J2"/>
    <mergeCell ref="K2:K3"/>
  </mergeCells>
  <phoneticPr fontId="1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62" firstPageNumber="28" fitToHeight="30" orientation="landscape" useFirstPageNumber="1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79"/>
  <sheetViews>
    <sheetView showGridLines="0" view="pageBreakPreview" zoomScaleNormal="100" zoomScaleSheetLayoutView="100" workbookViewId="0">
      <pane xSplit="1" ySplit="3" topLeftCell="B22" activePane="bottomRight" state="frozen"/>
      <selection activeCell="K23" sqref="K23"/>
      <selection pane="topRight" activeCell="K23" sqref="K23"/>
      <selection pane="bottomLeft" activeCell="K23" sqref="K23"/>
      <selection pane="bottomRight" activeCell="G3" sqref="G3"/>
    </sheetView>
  </sheetViews>
  <sheetFormatPr defaultRowHeight="13.5" x14ac:dyDescent="0.15"/>
  <cols>
    <col min="1" max="3" width="11.875" style="17" customWidth="1"/>
    <col min="4" max="4" width="10.5" style="17" customWidth="1"/>
    <col min="5" max="5" width="10.625" style="17" customWidth="1"/>
    <col min="6" max="6" width="10.5" style="17" customWidth="1"/>
    <col min="7" max="8" width="12.125" style="17" customWidth="1"/>
    <col min="9" max="9" width="13.875" style="17" customWidth="1"/>
    <col min="10" max="10" width="17.75" style="49" customWidth="1"/>
    <col min="11" max="11" width="21.875" style="49" customWidth="1"/>
    <col min="12" max="12" width="18.125" style="49" hidden="1" customWidth="1"/>
    <col min="13" max="13" width="12.5" style="49" hidden="1" customWidth="1"/>
    <col min="14" max="14" width="17.75" style="49" hidden="1" customWidth="1"/>
    <col min="15" max="16384" width="9" style="17"/>
  </cols>
  <sheetData>
    <row r="1" spans="1:14" ht="22.5" customHeight="1" thickBot="1" x14ac:dyDescent="0.2">
      <c r="A1" s="141" t="s">
        <v>795</v>
      </c>
      <c r="B1" s="13"/>
      <c r="C1" s="13"/>
      <c r="D1" s="14"/>
      <c r="E1" s="14"/>
      <c r="F1" s="14"/>
      <c r="G1" s="14"/>
      <c r="H1" s="14"/>
      <c r="I1" s="16"/>
      <c r="J1" s="15"/>
      <c r="K1" s="15" t="s">
        <v>405</v>
      </c>
      <c r="L1" s="15"/>
      <c r="M1" s="15"/>
      <c r="N1" s="73" t="s">
        <v>552</v>
      </c>
    </row>
    <row r="2" spans="1:14" ht="22.5" customHeight="1" x14ac:dyDescent="0.15">
      <c r="A2" s="18" t="s">
        <v>495</v>
      </c>
      <c r="B2" s="19"/>
      <c r="C2" s="19"/>
      <c r="D2" s="692" t="s">
        <v>1906</v>
      </c>
      <c r="E2" s="694"/>
      <c r="F2" s="692" t="s">
        <v>2048</v>
      </c>
      <c r="G2" s="694"/>
      <c r="H2" s="692" t="s">
        <v>406</v>
      </c>
      <c r="I2" s="687" t="s">
        <v>1908</v>
      </c>
      <c r="J2" s="689" t="s">
        <v>393</v>
      </c>
      <c r="K2" s="690"/>
      <c r="L2" s="324"/>
      <c r="M2" s="324"/>
      <c r="N2" s="325"/>
    </row>
    <row r="3" spans="1:14" ht="30" customHeight="1" thickBot="1" x14ac:dyDescent="0.2">
      <c r="A3" s="20" t="s">
        <v>496</v>
      </c>
      <c r="B3" s="21" t="s">
        <v>497</v>
      </c>
      <c r="C3" s="21" t="s">
        <v>498</v>
      </c>
      <c r="D3" s="22" t="s">
        <v>290</v>
      </c>
      <c r="E3" s="22" t="s">
        <v>292</v>
      </c>
      <c r="F3" s="22" t="s">
        <v>290</v>
      </c>
      <c r="G3" s="22" t="s">
        <v>293</v>
      </c>
      <c r="H3" s="695"/>
      <c r="I3" s="688"/>
      <c r="J3" s="696" t="s">
        <v>1907</v>
      </c>
      <c r="K3" s="686"/>
      <c r="L3" s="685" t="s">
        <v>679</v>
      </c>
      <c r="M3" s="685"/>
      <c r="N3" s="686"/>
    </row>
    <row r="4" spans="1:14" ht="22.5" customHeight="1" x14ac:dyDescent="0.15">
      <c r="A4" s="23" t="s">
        <v>407</v>
      </c>
      <c r="B4" s="223"/>
      <c r="C4" s="228"/>
      <c r="D4" s="208">
        <f>D5</f>
        <v>3329496</v>
      </c>
      <c r="E4" s="454">
        <f t="shared" ref="E4:G4" si="0">E5</f>
        <v>3329496</v>
      </c>
      <c r="F4" s="454">
        <f>F5</f>
        <v>3187450</v>
      </c>
      <c r="G4" s="454">
        <f t="shared" si="0"/>
        <v>3187450</v>
      </c>
      <c r="H4" s="454">
        <f>E4-G4</f>
        <v>142046</v>
      </c>
      <c r="I4" s="56"/>
      <c r="J4" s="212"/>
      <c r="K4" s="51"/>
      <c r="L4" s="50"/>
      <c r="M4" s="50"/>
      <c r="N4" s="51"/>
    </row>
    <row r="5" spans="1:14" ht="22.5" customHeight="1" x14ac:dyDescent="0.15">
      <c r="A5" s="26"/>
      <c r="B5" s="224" t="s">
        <v>408</v>
      </c>
      <c r="C5" s="229"/>
      <c r="D5" s="27">
        <f>D6+D9+D12+D25</f>
        <v>3329496</v>
      </c>
      <c r="E5" s="370">
        <f>E6+E9+E12+E25</f>
        <v>3329496</v>
      </c>
      <c r="F5" s="370">
        <f>F6+F9+F12+F25</f>
        <v>3187450</v>
      </c>
      <c r="G5" s="370">
        <f>G6+G9+G12+G25</f>
        <v>3187450</v>
      </c>
      <c r="H5" s="370">
        <f>E5-G5</f>
        <v>142046</v>
      </c>
      <c r="I5" s="57"/>
      <c r="J5" s="69"/>
      <c r="K5" s="64"/>
      <c r="L5" s="2"/>
      <c r="M5" s="2"/>
      <c r="N5" s="64"/>
    </row>
    <row r="6" spans="1:14" ht="22.5" customHeight="1" x14ac:dyDescent="0.15">
      <c r="A6" s="28"/>
      <c r="B6" s="29"/>
      <c r="C6" s="30" t="s">
        <v>682</v>
      </c>
      <c r="D6" s="27">
        <v>106932</v>
      </c>
      <c r="E6" s="24">
        <f>+D6</f>
        <v>106932</v>
      </c>
      <c r="F6" s="27">
        <v>111492</v>
      </c>
      <c r="G6" s="24">
        <f>+F6</f>
        <v>111492</v>
      </c>
      <c r="H6" s="370">
        <f>E6-G6</f>
        <v>-4560</v>
      </c>
      <c r="I6" s="58"/>
      <c r="J6" s="69"/>
      <c r="K6" s="64"/>
      <c r="L6" s="2"/>
      <c r="M6" s="2"/>
      <c r="N6" s="64"/>
    </row>
    <row r="7" spans="1:14" ht="22.5" customHeight="1" x14ac:dyDescent="0.15">
      <c r="A7" s="28"/>
      <c r="B7" s="29"/>
      <c r="C7" s="31"/>
      <c r="D7" s="32"/>
      <c r="E7" s="32"/>
      <c r="F7" s="32"/>
      <c r="G7" s="32"/>
      <c r="H7" s="55"/>
      <c r="I7" s="59">
        <v>106932000</v>
      </c>
      <c r="J7" s="393" t="s">
        <v>501</v>
      </c>
      <c r="K7" s="391"/>
      <c r="L7" s="10" t="s">
        <v>501</v>
      </c>
      <c r="M7" s="142">
        <v>173106000</v>
      </c>
      <c r="N7" s="67" t="s">
        <v>502</v>
      </c>
    </row>
    <row r="8" spans="1:14" ht="22.5" customHeight="1" x14ac:dyDescent="0.15">
      <c r="A8" s="28"/>
      <c r="B8" s="29"/>
      <c r="C8" s="33"/>
      <c r="D8" s="34"/>
      <c r="E8" s="34"/>
      <c r="F8" s="34"/>
      <c r="G8" s="34"/>
      <c r="H8" s="54"/>
      <c r="I8" s="60">
        <v>106932000</v>
      </c>
      <c r="J8" s="393" t="s">
        <v>503</v>
      </c>
      <c r="K8" s="391" t="s">
        <v>1909</v>
      </c>
      <c r="L8" s="10" t="s">
        <v>503</v>
      </c>
      <c r="M8" s="76">
        <v>173106000</v>
      </c>
      <c r="N8" s="67" t="s">
        <v>745</v>
      </c>
    </row>
    <row r="9" spans="1:14" ht="22.5" customHeight="1" x14ac:dyDescent="0.15">
      <c r="A9" s="28"/>
      <c r="B9" s="29"/>
      <c r="C9" s="30" t="s">
        <v>683</v>
      </c>
      <c r="D9" s="27">
        <v>16000</v>
      </c>
      <c r="E9" s="27">
        <f>+D9</f>
        <v>16000</v>
      </c>
      <c r="F9" s="27">
        <v>9000</v>
      </c>
      <c r="G9" s="27">
        <f>+F9</f>
        <v>9000</v>
      </c>
      <c r="H9" s="370">
        <f>E9-G9</f>
        <v>7000</v>
      </c>
      <c r="I9" s="58"/>
      <c r="J9" s="69"/>
      <c r="K9" s="64"/>
      <c r="L9" s="2"/>
      <c r="M9" s="2"/>
      <c r="N9" s="64"/>
    </row>
    <row r="10" spans="1:14" ht="22.5" customHeight="1" x14ac:dyDescent="0.15">
      <c r="A10" s="28"/>
      <c r="B10" s="29"/>
      <c r="C10" s="31"/>
      <c r="D10" s="32"/>
      <c r="E10" s="32"/>
      <c r="F10" s="32"/>
      <c r="G10" s="32"/>
      <c r="H10" s="239"/>
      <c r="I10" s="59">
        <v>16000000</v>
      </c>
      <c r="J10" s="393" t="s">
        <v>1910</v>
      </c>
      <c r="K10" s="391"/>
      <c r="L10" s="10" t="s">
        <v>623</v>
      </c>
      <c r="M10" s="77">
        <v>25000000</v>
      </c>
      <c r="N10" s="67" t="s">
        <v>502</v>
      </c>
    </row>
    <row r="11" spans="1:14" ht="22.5" x14ac:dyDescent="0.15">
      <c r="A11" s="28"/>
      <c r="B11" s="29"/>
      <c r="C11" s="37"/>
      <c r="D11" s="24"/>
      <c r="E11" s="24"/>
      <c r="F11" s="24"/>
      <c r="G11" s="24"/>
      <c r="H11" s="240"/>
      <c r="I11" s="60">
        <v>16000000</v>
      </c>
      <c r="J11" s="393" t="s">
        <v>1911</v>
      </c>
      <c r="K11" s="391" t="s">
        <v>1912</v>
      </c>
      <c r="L11" s="10" t="s">
        <v>504</v>
      </c>
      <c r="M11" s="76">
        <v>25000000</v>
      </c>
      <c r="N11" s="67" t="s">
        <v>746</v>
      </c>
    </row>
    <row r="12" spans="1:14" ht="22.5" customHeight="1" x14ac:dyDescent="0.15">
      <c r="A12" s="28"/>
      <c r="B12" s="29"/>
      <c r="C12" s="30" t="s">
        <v>684</v>
      </c>
      <c r="D12" s="27">
        <v>2991964</v>
      </c>
      <c r="E12" s="27">
        <f>+D12</f>
        <v>2991964</v>
      </c>
      <c r="F12" s="27">
        <v>2883658</v>
      </c>
      <c r="G12" s="27">
        <f>+F12</f>
        <v>2883658</v>
      </c>
      <c r="H12" s="370">
        <f>E12-G12</f>
        <v>108306</v>
      </c>
      <c r="I12" s="62"/>
      <c r="J12" s="71"/>
      <c r="K12" s="65"/>
      <c r="L12" s="36"/>
      <c r="M12" s="74"/>
      <c r="N12" s="65"/>
    </row>
    <row r="13" spans="1:14" ht="22.5" customHeight="1" x14ac:dyDescent="0.15">
      <c r="A13" s="28"/>
      <c r="B13" s="29"/>
      <c r="C13" s="31"/>
      <c r="D13" s="32"/>
      <c r="E13" s="32"/>
      <c r="F13" s="32"/>
      <c r="G13" s="32"/>
      <c r="H13" s="55"/>
      <c r="I13" s="59">
        <v>2960364000</v>
      </c>
      <c r="J13" s="393" t="s">
        <v>505</v>
      </c>
      <c r="K13" s="391"/>
      <c r="L13" s="10" t="s">
        <v>505</v>
      </c>
      <c r="M13" s="77">
        <v>3111900000</v>
      </c>
      <c r="N13" s="67" t="s">
        <v>502</v>
      </c>
    </row>
    <row r="14" spans="1:14" ht="22.5" customHeight="1" x14ac:dyDescent="0.15">
      <c r="A14" s="28"/>
      <c r="B14" s="29"/>
      <c r="C14" s="33"/>
      <c r="D14" s="34"/>
      <c r="E14" s="34"/>
      <c r="F14" s="34"/>
      <c r="G14" s="34"/>
      <c r="H14" s="54"/>
      <c r="I14" s="60">
        <v>341328000</v>
      </c>
      <c r="J14" s="393" t="s">
        <v>506</v>
      </c>
      <c r="K14" s="391" t="s">
        <v>807</v>
      </c>
      <c r="L14" s="10" t="s">
        <v>506</v>
      </c>
      <c r="M14" s="76">
        <v>584100000</v>
      </c>
      <c r="N14" s="67" t="s">
        <v>654</v>
      </c>
    </row>
    <row r="15" spans="1:14" ht="22.5" customHeight="1" x14ac:dyDescent="0.15">
      <c r="A15" s="28"/>
      <c r="B15" s="29"/>
      <c r="C15" s="33"/>
      <c r="D15" s="34"/>
      <c r="E15" s="34"/>
      <c r="F15" s="34"/>
      <c r="G15" s="34"/>
      <c r="H15" s="54"/>
      <c r="I15" s="60">
        <v>341328000</v>
      </c>
      <c r="J15" s="393" t="s">
        <v>507</v>
      </c>
      <c r="K15" s="391" t="s">
        <v>807</v>
      </c>
      <c r="L15" s="10" t="s">
        <v>507</v>
      </c>
      <c r="M15" s="76">
        <v>554400000</v>
      </c>
      <c r="N15" s="67" t="s">
        <v>655</v>
      </c>
    </row>
    <row r="16" spans="1:14" ht="22.5" customHeight="1" x14ac:dyDescent="0.15">
      <c r="A16" s="28"/>
      <c r="B16" s="29"/>
      <c r="C16" s="33"/>
      <c r="D16" s="34"/>
      <c r="E16" s="34"/>
      <c r="F16" s="34"/>
      <c r="G16" s="34"/>
      <c r="H16" s="54"/>
      <c r="I16" s="60">
        <v>515274000</v>
      </c>
      <c r="J16" s="393" t="s">
        <v>508</v>
      </c>
      <c r="K16" s="391" t="s">
        <v>808</v>
      </c>
      <c r="L16" s="10" t="s">
        <v>508</v>
      </c>
      <c r="M16" s="76">
        <v>491700000</v>
      </c>
      <c r="N16" s="67" t="s">
        <v>747</v>
      </c>
    </row>
    <row r="17" spans="1:14" ht="22.5" customHeight="1" x14ac:dyDescent="0.15">
      <c r="A17" s="28"/>
      <c r="B17" s="29"/>
      <c r="C17" s="33"/>
      <c r="D17" s="34"/>
      <c r="E17" s="34"/>
      <c r="F17" s="34"/>
      <c r="G17" s="34"/>
      <c r="H17" s="54"/>
      <c r="I17" s="60">
        <v>515274000</v>
      </c>
      <c r="J17" s="393" t="s">
        <v>509</v>
      </c>
      <c r="K17" s="391" t="s">
        <v>808</v>
      </c>
      <c r="L17" s="10" t="s">
        <v>509</v>
      </c>
      <c r="M17" s="76">
        <v>442200000</v>
      </c>
      <c r="N17" s="67" t="s">
        <v>748</v>
      </c>
    </row>
    <row r="18" spans="1:14" ht="22.5" customHeight="1" x14ac:dyDescent="0.15">
      <c r="A18" s="28"/>
      <c r="B18" s="29"/>
      <c r="C18" s="33"/>
      <c r="D18" s="34"/>
      <c r="E18" s="34"/>
      <c r="F18" s="34"/>
      <c r="G18" s="34"/>
      <c r="H18" s="54"/>
      <c r="I18" s="60">
        <v>361020000</v>
      </c>
      <c r="J18" s="393" t="s">
        <v>510</v>
      </c>
      <c r="K18" s="391" t="s">
        <v>809</v>
      </c>
      <c r="L18" s="10" t="s">
        <v>510</v>
      </c>
      <c r="M18" s="76">
        <v>306900000</v>
      </c>
      <c r="N18" s="67" t="s">
        <v>749</v>
      </c>
    </row>
    <row r="19" spans="1:14" ht="22.5" customHeight="1" x14ac:dyDescent="0.15">
      <c r="A19" s="28"/>
      <c r="B19" s="29"/>
      <c r="C19" s="33"/>
      <c r="D19" s="34"/>
      <c r="E19" s="34"/>
      <c r="F19" s="34"/>
      <c r="G19" s="34"/>
      <c r="H19" s="54"/>
      <c r="I19" s="60">
        <v>361020000</v>
      </c>
      <c r="J19" s="393" t="s">
        <v>511</v>
      </c>
      <c r="K19" s="391" t="s">
        <v>809</v>
      </c>
      <c r="L19" s="10" t="s">
        <v>511</v>
      </c>
      <c r="M19" s="76">
        <v>293700000</v>
      </c>
      <c r="N19" s="67" t="s">
        <v>750</v>
      </c>
    </row>
    <row r="20" spans="1:14" ht="22.5" customHeight="1" x14ac:dyDescent="0.15">
      <c r="A20" s="28"/>
      <c r="B20" s="29"/>
      <c r="C20" s="33"/>
      <c r="D20" s="34"/>
      <c r="E20" s="34"/>
      <c r="F20" s="34"/>
      <c r="G20" s="34"/>
      <c r="H20" s="54"/>
      <c r="I20" s="60">
        <v>262560000</v>
      </c>
      <c r="J20" s="393" t="s">
        <v>512</v>
      </c>
      <c r="K20" s="391" t="s">
        <v>810</v>
      </c>
      <c r="L20" s="10" t="s">
        <v>512</v>
      </c>
      <c r="M20" s="76">
        <v>224400000</v>
      </c>
      <c r="N20" s="67" t="s">
        <v>751</v>
      </c>
    </row>
    <row r="21" spans="1:14" ht="22.5" customHeight="1" x14ac:dyDescent="0.15">
      <c r="A21" s="28"/>
      <c r="B21" s="29"/>
      <c r="C21" s="33"/>
      <c r="D21" s="34"/>
      <c r="E21" s="34"/>
      <c r="F21" s="34"/>
      <c r="G21" s="34"/>
      <c r="H21" s="54"/>
      <c r="I21" s="60">
        <v>262560000</v>
      </c>
      <c r="J21" s="393" t="s">
        <v>513</v>
      </c>
      <c r="K21" s="391" t="s">
        <v>810</v>
      </c>
      <c r="L21" s="10" t="s">
        <v>513</v>
      </c>
      <c r="M21" s="76">
        <v>214500000</v>
      </c>
      <c r="N21" s="67" t="s">
        <v>656</v>
      </c>
    </row>
    <row r="22" spans="1:14" ht="22.5" customHeight="1" x14ac:dyDescent="0.15">
      <c r="A22" s="28"/>
      <c r="B22" s="29"/>
      <c r="C22" s="33"/>
      <c r="D22" s="34"/>
      <c r="E22" s="34"/>
      <c r="F22" s="34"/>
      <c r="G22" s="34"/>
      <c r="H22" s="54"/>
      <c r="I22" s="59">
        <v>31600000</v>
      </c>
      <c r="J22" s="393" t="s">
        <v>1913</v>
      </c>
      <c r="K22" s="391"/>
      <c r="L22" s="10" t="s">
        <v>386</v>
      </c>
      <c r="M22" s="143">
        <v>7500000</v>
      </c>
      <c r="N22" s="67" t="s">
        <v>502</v>
      </c>
    </row>
    <row r="23" spans="1:14" s="366" customFormat="1" ht="22.5" customHeight="1" x14ac:dyDescent="0.15">
      <c r="A23" s="371"/>
      <c r="B23" s="372"/>
      <c r="C23" s="376"/>
      <c r="D23" s="377"/>
      <c r="E23" s="377"/>
      <c r="F23" s="377"/>
      <c r="G23" s="377"/>
      <c r="H23" s="386"/>
      <c r="I23" s="60">
        <v>23800000</v>
      </c>
      <c r="J23" s="393" t="s">
        <v>811</v>
      </c>
      <c r="K23" s="391" t="s">
        <v>812</v>
      </c>
      <c r="L23" s="362"/>
      <c r="M23" s="403"/>
      <c r="N23" s="391"/>
    </row>
    <row r="24" spans="1:14" ht="22.5" customHeight="1" x14ac:dyDescent="0.15">
      <c r="A24" s="28"/>
      <c r="B24" s="29"/>
      <c r="C24" s="33"/>
      <c r="D24" s="34"/>
      <c r="E24" s="34"/>
      <c r="F24" s="34"/>
      <c r="G24" s="34"/>
      <c r="H24" s="54"/>
      <c r="I24" s="60">
        <v>7800000</v>
      </c>
      <c r="J24" s="393" t="s">
        <v>519</v>
      </c>
      <c r="K24" s="391" t="s">
        <v>756</v>
      </c>
      <c r="L24" s="10" t="s">
        <v>387</v>
      </c>
      <c r="M24" s="76">
        <v>7500000</v>
      </c>
      <c r="N24" s="67" t="s">
        <v>657</v>
      </c>
    </row>
    <row r="25" spans="1:14" ht="22.5" customHeight="1" x14ac:dyDescent="0.15">
      <c r="A25" s="28"/>
      <c r="B25" s="29"/>
      <c r="C25" s="30" t="s">
        <v>685</v>
      </c>
      <c r="D25" s="27">
        <v>214600</v>
      </c>
      <c r="E25" s="27">
        <f>+D25</f>
        <v>214600</v>
      </c>
      <c r="F25" s="27">
        <v>183300</v>
      </c>
      <c r="G25" s="27">
        <f>+F25</f>
        <v>183300</v>
      </c>
      <c r="H25" s="238">
        <f>+E25-G25</f>
        <v>31300</v>
      </c>
      <c r="I25" s="58"/>
      <c r="J25" s="69"/>
      <c r="K25" s="64"/>
      <c r="L25" s="2"/>
      <c r="M25" s="2"/>
      <c r="N25" s="64"/>
    </row>
    <row r="26" spans="1:14" ht="22.5" customHeight="1" x14ac:dyDescent="0.15">
      <c r="A26" s="28"/>
      <c r="B26" s="29"/>
      <c r="C26" s="33"/>
      <c r="D26" s="34"/>
      <c r="E26" s="34"/>
      <c r="F26" s="34"/>
      <c r="G26" s="34"/>
      <c r="H26" s="54"/>
      <c r="I26" s="59">
        <v>214600000</v>
      </c>
      <c r="J26" s="393" t="s">
        <v>813</v>
      </c>
      <c r="K26" s="391"/>
      <c r="L26" s="10" t="s">
        <v>622</v>
      </c>
      <c r="M26" s="77">
        <v>185000000</v>
      </c>
      <c r="N26" s="67" t="s">
        <v>502</v>
      </c>
    </row>
    <row r="27" spans="1:14" ht="22.5" customHeight="1" x14ac:dyDescent="0.15">
      <c r="A27" s="28"/>
      <c r="B27" s="29"/>
      <c r="C27" s="33"/>
      <c r="D27" s="34"/>
      <c r="E27" s="34"/>
      <c r="F27" s="34"/>
      <c r="G27" s="34"/>
      <c r="H27" s="54"/>
      <c r="I27" s="60">
        <v>55500000</v>
      </c>
      <c r="J27" s="393" t="s">
        <v>514</v>
      </c>
      <c r="K27" s="391" t="s">
        <v>814</v>
      </c>
      <c r="L27" s="10" t="s">
        <v>514</v>
      </c>
      <c r="M27" s="76">
        <v>74000000</v>
      </c>
      <c r="N27" s="67" t="s">
        <v>752</v>
      </c>
    </row>
    <row r="28" spans="1:14" ht="22.5" customHeight="1" x14ac:dyDescent="0.15">
      <c r="A28" s="28"/>
      <c r="B28" s="29"/>
      <c r="C28" s="33"/>
      <c r="D28" s="34"/>
      <c r="E28" s="34"/>
      <c r="F28" s="34"/>
      <c r="G28" s="34"/>
      <c r="H28" s="54"/>
      <c r="I28" s="60">
        <v>55500000</v>
      </c>
      <c r="J28" s="393" t="s">
        <v>515</v>
      </c>
      <c r="K28" s="391" t="s">
        <v>814</v>
      </c>
      <c r="L28" s="10" t="s">
        <v>515</v>
      </c>
      <c r="M28" s="76">
        <v>74000000</v>
      </c>
      <c r="N28" s="67" t="s">
        <v>752</v>
      </c>
    </row>
    <row r="29" spans="1:14" ht="22.5" customHeight="1" x14ac:dyDescent="0.15">
      <c r="A29" s="28"/>
      <c r="B29" s="29"/>
      <c r="C29" s="33"/>
      <c r="D29" s="34"/>
      <c r="E29" s="34"/>
      <c r="F29" s="34"/>
      <c r="G29" s="34"/>
      <c r="H29" s="54"/>
      <c r="I29" s="60">
        <v>51800000</v>
      </c>
      <c r="J29" s="393" t="s">
        <v>516</v>
      </c>
      <c r="K29" s="391" t="s">
        <v>815</v>
      </c>
      <c r="L29" s="10" t="s">
        <v>516</v>
      </c>
      <c r="M29" s="76">
        <v>18500000</v>
      </c>
      <c r="N29" s="67" t="s">
        <v>753</v>
      </c>
    </row>
    <row r="30" spans="1:14" ht="22.5" customHeight="1" x14ac:dyDescent="0.15">
      <c r="A30" s="28"/>
      <c r="B30" s="29"/>
      <c r="C30" s="33"/>
      <c r="D30" s="34"/>
      <c r="E30" s="34"/>
      <c r="F30" s="34"/>
      <c r="G30" s="34"/>
      <c r="H30" s="54"/>
      <c r="I30" s="60">
        <v>51800000</v>
      </c>
      <c r="J30" s="393" t="s">
        <v>517</v>
      </c>
      <c r="K30" s="391" t="s">
        <v>815</v>
      </c>
      <c r="L30" s="10" t="s">
        <v>517</v>
      </c>
      <c r="M30" s="76">
        <v>18500000</v>
      </c>
      <c r="N30" s="67" t="s">
        <v>753</v>
      </c>
    </row>
    <row r="31" spans="1:14" ht="22.5" customHeight="1" x14ac:dyDescent="0.15">
      <c r="A31" s="39" t="s">
        <v>426</v>
      </c>
      <c r="B31" s="225"/>
      <c r="C31" s="229"/>
      <c r="D31" s="27">
        <v>180</v>
      </c>
      <c r="E31" s="27">
        <f>+D31</f>
        <v>180</v>
      </c>
      <c r="F31" s="27">
        <v>180</v>
      </c>
      <c r="G31" s="27">
        <f>+F31</f>
        <v>180</v>
      </c>
      <c r="H31" s="370">
        <f>E31-G31</f>
        <v>0</v>
      </c>
      <c r="I31" s="62"/>
      <c r="J31" s="71"/>
      <c r="K31" s="65"/>
      <c r="L31" s="36"/>
      <c r="M31" s="74"/>
      <c r="N31" s="65"/>
    </row>
    <row r="32" spans="1:14" ht="22.5" customHeight="1" x14ac:dyDescent="0.15">
      <c r="A32" s="28"/>
      <c r="B32" s="224" t="s">
        <v>427</v>
      </c>
      <c r="C32" s="229"/>
      <c r="D32" s="27">
        <v>180</v>
      </c>
      <c r="E32" s="24">
        <f>+D32</f>
        <v>180</v>
      </c>
      <c r="F32" s="27">
        <v>180</v>
      </c>
      <c r="G32" s="24">
        <f>+F32</f>
        <v>180</v>
      </c>
      <c r="H32" s="370">
        <f>E32-G32</f>
        <v>0</v>
      </c>
      <c r="I32" s="62"/>
      <c r="J32" s="71"/>
      <c r="K32" s="65"/>
      <c r="L32" s="36"/>
      <c r="M32" s="74"/>
      <c r="N32" s="65"/>
    </row>
    <row r="33" spans="1:14" ht="22.5" customHeight="1" x14ac:dyDescent="0.15">
      <c r="A33" s="28"/>
      <c r="B33" s="29"/>
      <c r="C33" s="30" t="s">
        <v>428</v>
      </c>
      <c r="D33" s="27">
        <v>180</v>
      </c>
      <c r="E33" s="24">
        <f>+D33</f>
        <v>180</v>
      </c>
      <c r="F33" s="27">
        <v>180</v>
      </c>
      <c r="G33" s="24">
        <f>+F33</f>
        <v>180</v>
      </c>
      <c r="H33" s="370">
        <f>E33-G33</f>
        <v>0</v>
      </c>
      <c r="I33" s="62"/>
      <c r="J33" s="71"/>
      <c r="K33" s="65"/>
      <c r="L33" s="36"/>
      <c r="M33" s="74"/>
      <c r="N33" s="65"/>
    </row>
    <row r="34" spans="1:14" ht="22.5" customHeight="1" x14ac:dyDescent="0.15">
      <c r="A34" s="28"/>
      <c r="B34" s="29"/>
      <c r="C34" s="31"/>
      <c r="D34" s="32"/>
      <c r="E34" s="32"/>
      <c r="F34" s="32"/>
      <c r="G34" s="32"/>
      <c r="H34" s="55"/>
      <c r="I34" s="59">
        <v>10530000</v>
      </c>
      <c r="J34" s="393" t="s">
        <v>547</v>
      </c>
      <c r="K34" s="391"/>
      <c r="L34" s="10" t="s">
        <v>547</v>
      </c>
      <c r="M34" s="77">
        <v>17000000</v>
      </c>
      <c r="N34" s="67" t="s">
        <v>502</v>
      </c>
    </row>
    <row r="35" spans="1:14" s="366" customFormat="1" ht="22.5" customHeight="1" x14ac:dyDescent="0.15">
      <c r="A35" s="371"/>
      <c r="B35" s="372"/>
      <c r="C35" s="376"/>
      <c r="D35" s="377"/>
      <c r="E35" s="377"/>
      <c r="F35" s="377"/>
      <c r="G35" s="377"/>
      <c r="H35" s="386"/>
      <c r="I35" s="60">
        <v>180000</v>
      </c>
      <c r="J35" s="393" t="s">
        <v>862</v>
      </c>
      <c r="K35" s="391" t="s">
        <v>863</v>
      </c>
      <c r="L35" s="362"/>
      <c r="M35" s="396"/>
      <c r="N35" s="391"/>
    </row>
    <row r="36" spans="1:14" ht="22.5" customHeight="1" x14ac:dyDescent="0.15">
      <c r="A36" s="28"/>
      <c r="B36" s="29"/>
      <c r="C36" s="33"/>
      <c r="D36" s="34"/>
      <c r="E36" s="34"/>
      <c r="F36" s="34"/>
      <c r="G36" s="34"/>
      <c r="H36" s="54"/>
      <c r="I36" s="60">
        <v>10350000</v>
      </c>
      <c r="J36" s="393" t="s">
        <v>549</v>
      </c>
      <c r="K36" s="391" t="s">
        <v>864</v>
      </c>
      <c r="L36" s="10" t="s">
        <v>548</v>
      </c>
      <c r="M36" s="76">
        <v>150000</v>
      </c>
      <c r="N36" s="67" t="s">
        <v>774</v>
      </c>
    </row>
    <row r="37" spans="1:14" ht="22.5" customHeight="1" x14ac:dyDescent="0.15">
      <c r="A37" s="40" t="s">
        <v>499</v>
      </c>
      <c r="B37" s="41"/>
      <c r="C37" s="42"/>
      <c r="D37" s="27">
        <v>0</v>
      </c>
      <c r="E37" s="27">
        <f>+D37</f>
        <v>0</v>
      </c>
      <c r="F37" s="27">
        <v>0</v>
      </c>
      <c r="G37" s="27">
        <f>+F37</f>
        <v>0</v>
      </c>
      <c r="H37" s="370">
        <f>E37-G37</f>
        <v>0</v>
      </c>
      <c r="I37" s="62"/>
      <c r="J37" s="71"/>
      <c r="K37" s="65"/>
      <c r="L37" s="36"/>
      <c r="M37" s="36"/>
      <c r="N37" s="65"/>
    </row>
    <row r="38" spans="1:14" ht="22.5" customHeight="1" thickBot="1" x14ac:dyDescent="0.2">
      <c r="A38" s="207" t="s">
        <v>500</v>
      </c>
      <c r="B38" s="150"/>
      <c r="C38" s="151"/>
      <c r="D38" s="152">
        <f>D37+D31+D4</f>
        <v>3329676</v>
      </c>
      <c r="E38" s="405">
        <f>E37+E31+E4</f>
        <v>3329676</v>
      </c>
      <c r="F38" s="405">
        <f>F37+F31+F4</f>
        <v>3187630</v>
      </c>
      <c r="G38" s="405">
        <f>G37+G31+G4</f>
        <v>3187630</v>
      </c>
      <c r="H38" s="405">
        <f>H37+H31+H4</f>
        <v>142046</v>
      </c>
      <c r="I38" s="342"/>
      <c r="J38" s="154"/>
      <c r="K38" s="156"/>
      <c r="L38" s="155"/>
      <c r="M38" s="155"/>
      <c r="N38" s="156"/>
    </row>
    <row r="39" spans="1:14" ht="22.5" customHeight="1" x14ac:dyDescent="0.15">
      <c r="A39" s="43"/>
      <c r="B39" s="43"/>
      <c r="C39" s="43"/>
      <c r="D39" s="44"/>
      <c r="E39" s="44"/>
      <c r="F39" s="44"/>
      <c r="G39" s="44"/>
      <c r="H39" s="44"/>
      <c r="I39" s="46"/>
      <c r="J39" s="45"/>
      <c r="K39" s="45"/>
      <c r="L39" s="45"/>
      <c r="M39" s="45"/>
      <c r="N39" s="45"/>
    </row>
    <row r="40" spans="1:14" ht="22.5" customHeight="1" x14ac:dyDescent="0.15">
      <c r="A40" s="25"/>
      <c r="B40" s="25"/>
      <c r="C40" s="25"/>
      <c r="D40" s="25"/>
      <c r="E40" s="80"/>
      <c r="F40" s="25"/>
      <c r="G40" s="80"/>
      <c r="H40" s="358">
        <f>E38-G38</f>
        <v>142046</v>
      </c>
      <c r="I40" s="80"/>
      <c r="J40" s="45"/>
      <c r="K40" s="45"/>
      <c r="L40" s="45"/>
      <c r="M40" s="45"/>
      <c r="N40" s="45"/>
    </row>
    <row r="41" spans="1:14" ht="60.75" customHeight="1" x14ac:dyDescent="0.15">
      <c r="A41" s="25"/>
      <c r="B41" s="25"/>
      <c r="C41" s="25"/>
      <c r="D41" s="25"/>
      <c r="E41" s="25"/>
      <c r="F41" s="25"/>
      <c r="G41" s="244"/>
      <c r="H41" s="25"/>
      <c r="I41" s="298"/>
      <c r="J41" s="45"/>
      <c r="K41" s="45"/>
      <c r="L41" s="45"/>
      <c r="M41" s="45"/>
      <c r="N41" s="45"/>
    </row>
    <row r="42" spans="1:14" ht="22.5" customHeight="1" x14ac:dyDescent="0.15">
      <c r="A42" s="25"/>
      <c r="B42" s="25"/>
      <c r="C42" s="25"/>
      <c r="D42" s="25"/>
      <c r="E42" s="25"/>
      <c r="F42" s="25"/>
      <c r="G42" s="25"/>
      <c r="H42" s="691"/>
      <c r="I42" s="691"/>
      <c r="J42" s="45"/>
      <c r="K42" s="45"/>
      <c r="L42" s="45"/>
      <c r="M42" s="45"/>
      <c r="N42" s="45"/>
    </row>
    <row r="43" spans="1:14" ht="22.5" customHeight="1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45"/>
      <c r="K43" s="45"/>
      <c r="L43" s="45"/>
      <c r="M43" s="45"/>
      <c r="N43" s="45"/>
    </row>
    <row r="44" spans="1:14" ht="22.5" customHeight="1" x14ac:dyDescent="0.15">
      <c r="A44" s="47"/>
      <c r="B44" s="47"/>
      <c r="C44" s="47"/>
      <c r="D44" s="47"/>
      <c r="E44" s="47"/>
      <c r="F44" s="47"/>
      <c r="G44" s="47"/>
      <c r="H44" s="47"/>
      <c r="I44" s="47"/>
      <c r="J44" s="45"/>
      <c r="K44" s="48"/>
      <c r="L44" s="48"/>
      <c r="M44" s="48"/>
      <c r="N44" s="48"/>
    </row>
    <row r="45" spans="1:14" ht="22.5" customHeight="1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5"/>
      <c r="K45" s="48"/>
      <c r="L45" s="48"/>
      <c r="M45" s="48"/>
      <c r="N45" s="48"/>
    </row>
    <row r="46" spans="1:14" ht="22.5" customHeight="1" x14ac:dyDescent="0.15">
      <c r="A46" s="47"/>
      <c r="B46" s="47"/>
      <c r="C46" s="47"/>
      <c r="D46" s="47"/>
      <c r="E46" s="47"/>
      <c r="F46" s="47"/>
      <c r="G46" s="47"/>
      <c r="H46" s="47"/>
      <c r="I46" s="47"/>
      <c r="J46" s="45"/>
      <c r="K46" s="48"/>
      <c r="L46" s="48"/>
      <c r="M46" s="48"/>
      <c r="N46" s="48"/>
    </row>
    <row r="47" spans="1:14" ht="22.5" customHeight="1" x14ac:dyDescent="0.15">
      <c r="A47" s="47"/>
      <c r="B47" s="47"/>
      <c r="C47" s="47"/>
      <c r="D47" s="47"/>
      <c r="E47" s="47"/>
      <c r="F47" s="47"/>
      <c r="G47" s="47"/>
      <c r="H47" s="47"/>
      <c r="I47" s="47"/>
      <c r="J47" s="48"/>
      <c r="K47" s="48"/>
      <c r="L47" s="48"/>
      <c r="M47" s="48"/>
      <c r="N47" s="48"/>
    </row>
    <row r="48" spans="1:14" ht="22.5" customHeight="1" x14ac:dyDescent="0.15">
      <c r="A48" s="47"/>
      <c r="B48" s="47"/>
      <c r="C48" s="47"/>
      <c r="D48" s="47"/>
      <c r="E48" s="47"/>
      <c r="F48" s="47"/>
      <c r="G48" s="47"/>
      <c r="H48" s="47"/>
      <c r="I48" s="47"/>
      <c r="J48" s="48"/>
      <c r="K48" s="48"/>
      <c r="L48" s="48"/>
      <c r="M48" s="48"/>
      <c r="N48" s="48"/>
    </row>
    <row r="49" spans="1:14" x14ac:dyDescent="0.15">
      <c r="A49" s="47"/>
      <c r="B49" s="47"/>
      <c r="C49" s="47"/>
      <c r="D49" s="47"/>
      <c r="E49" s="47"/>
      <c r="F49" s="47"/>
      <c r="G49" s="47"/>
      <c r="H49" s="47"/>
      <c r="I49" s="47"/>
      <c r="J49" s="48"/>
      <c r="K49" s="48"/>
      <c r="L49" s="48"/>
      <c r="M49" s="48"/>
      <c r="N49" s="48"/>
    </row>
    <row r="50" spans="1:14" x14ac:dyDescent="0.15">
      <c r="A50" s="47"/>
      <c r="B50" s="47"/>
      <c r="C50" s="47"/>
      <c r="D50" s="47"/>
      <c r="E50" s="47"/>
      <c r="F50" s="47"/>
      <c r="G50" s="47"/>
      <c r="H50" s="47"/>
      <c r="I50" s="47"/>
      <c r="J50" s="48"/>
      <c r="K50" s="48"/>
      <c r="L50" s="48"/>
      <c r="M50" s="48"/>
      <c r="N50" s="48"/>
    </row>
    <row r="51" spans="1:14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8"/>
      <c r="K51" s="48"/>
      <c r="L51" s="48"/>
      <c r="M51" s="48"/>
      <c r="N51" s="48"/>
    </row>
    <row r="52" spans="1:14" x14ac:dyDescent="0.15">
      <c r="A52" s="47"/>
      <c r="B52" s="47"/>
      <c r="C52" s="47"/>
      <c r="D52" s="47"/>
      <c r="E52" s="47"/>
      <c r="F52" s="47"/>
      <c r="G52" s="47"/>
      <c r="H52" s="47"/>
      <c r="I52" s="47"/>
      <c r="J52" s="48"/>
      <c r="K52" s="48"/>
      <c r="L52" s="48"/>
      <c r="M52" s="48"/>
      <c r="N52" s="48"/>
    </row>
    <row r="53" spans="1:14" x14ac:dyDescent="0.15">
      <c r="A53" s="47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48"/>
      <c r="N53" s="48"/>
    </row>
    <row r="54" spans="1:14" x14ac:dyDescent="0.15">
      <c r="A54" s="47"/>
      <c r="B54" s="47"/>
      <c r="C54" s="47"/>
      <c r="D54" s="47"/>
      <c r="E54" s="47"/>
      <c r="F54" s="47"/>
      <c r="G54" s="47"/>
      <c r="H54" s="47"/>
      <c r="I54" s="47"/>
      <c r="J54" s="48"/>
      <c r="K54" s="48"/>
      <c r="L54" s="48"/>
      <c r="M54" s="48"/>
      <c r="N54" s="48"/>
    </row>
    <row r="55" spans="1:14" x14ac:dyDescent="0.15">
      <c r="A55" s="47"/>
      <c r="B55" s="47"/>
      <c r="C55" s="47"/>
      <c r="D55" s="47"/>
      <c r="E55" s="47"/>
      <c r="F55" s="47"/>
      <c r="G55" s="47"/>
      <c r="H55" s="47"/>
      <c r="I55" s="47"/>
      <c r="J55" s="48"/>
      <c r="K55" s="48"/>
      <c r="L55" s="48"/>
      <c r="M55" s="48"/>
      <c r="N55" s="48"/>
    </row>
    <row r="56" spans="1:14" x14ac:dyDescent="0.15">
      <c r="A56" s="47"/>
      <c r="B56" s="47"/>
      <c r="C56" s="47"/>
      <c r="D56" s="47"/>
      <c r="E56" s="47"/>
      <c r="F56" s="47"/>
      <c r="G56" s="47"/>
      <c r="H56" s="47"/>
      <c r="I56" s="47"/>
      <c r="J56" s="48"/>
      <c r="K56" s="48"/>
      <c r="L56" s="48"/>
      <c r="M56" s="48"/>
      <c r="N56" s="48"/>
    </row>
    <row r="57" spans="1:14" x14ac:dyDescent="0.15">
      <c r="A57" s="47"/>
      <c r="B57" s="47"/>
      <c r="C57" s="47"/>
      <c r="D57" s="47"/>
      <c r="E57" s="47"/>
      <c r="F57" s="47"/>
      <c r="G57" s="47"/>
      <c r="H57" s="47"/>
      <c r="I57" s="47"/>
      <c r="J57" s="48"/>
      <c r="K57" s="48"/>
      <c r="L57" s="48"/>
      <c r="M57" s="48"/>
      <c r="N57" s="48"/>
    </row>
    <row r="58" spans="1:14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8"/>
      <c r="K58" s="48"/>
      <c r="L58" s="48"/>
      <c r="M58" s="48"/>
      <c r="N58" s="48"/>
    </row>
    <row r="59" spans="1:14" x14ac:dyDescent="0.15">
      <c r="A59" s="47"/>
      <c r="B59" s="47"/>
      <c r="C59" s="47"/>
      <c r="D59" s="47"/>
      <c r="E59" s="47"/>
      <c r="F59" s="47"/>
      <c r="G59" s="47"/>
      <c r="H59" s="47"/>
      <c r="I59" s="47"/>
      <c r="J59" s="48"/>
      <c r="K59" s="48"/>
      <c r="L59" s="48"/>
      <c r="M59" s="48"/>
      <c r="N59" s="48"/>
    </row>
    <row r="60" spans="1:14" x14ac:dyDescent="0.15">
      <c r="A60" s="47"/>
      <c r="B60" s="47"/>
      <c r="C60" s="47"/>
      <c r="D60" s="47"/>
      <c r="E60" s="47"/>
      <c r="F60" s="47"/>
      <c r="G60" s="47"/>
      <c r="H60" s="47"/>
      <c r="I60" s="47"/>
      <c r="J60" s="48"/>
      <c r="K60" s="48"/>
      <c r="L60" s="48"/>
      <c r="M60" s="48"/>
      <c r="N60" s="48"/>
    </row>
    <row r="61" spans="1:14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8"/>
      <c r="K61" s="48"/>
      <c r="L61" s="48"/>
      <c r="M61" s="48"/>
      <c r="N61" s="48"/>
    </row>
    <row r="62" spans="1:14" x14ac:dyDescent="0.15">
      <c r="A62" s="47"/>
      <c r="B62" s="47"/>
      <c r="C62" s="47"/>
      <c r="D62" s="47"/>
      <c r="E62" s="47"/>
      <c r="F62" s="47"/>
      <c r="G62" s="47"/>
      <c r="H62" s="47"/>
      <c r="I62" s="47"/>
      <c r="J62" s="48"/>
      <c r="K62" s="48"/>
      <c r="L62" s="48"/>
      <c r="M62" s="48"/>
      <c r="N62" s="48"/>
    </row>
    <row r="63" spans="1:14" x14ac:dyDescent="0.15">
      <c r="A63" s="47"/>
      <c r="B63" s="47"/>
      <c r="C63" s="47"/>
      <c r="D63" s="47"/>
      <c r="E63" s="47"/>
      <c r="F63" s="47"/>
      <c r="G63" s="47"/>
      <c r="H63" s="47"/>
      <c r="I63" s="47"/>
      <c r="J63" s="48"/>
      <c r="K63" s="48"/>
      <c r="L63" s="48"/>
      <c r="M63" s="48"/>
      <c r="N63" s="48"/>
    </row>
    <row r="64" spans="1:14" x14ac:dyDescent="0.15">
      <c r="A64" s="47"/>
      <c r="B64" s="47"/>
      <c r="C64" s="47"/>
      <c r="D64" s="47"/>
      <c r="E64" s="47"/>
      <c r="F64" s="47"/>
      <c r="G64" s="47"/>
      <c r="H64" s="47"/>
      <c r="I64" s="47"/>
      <c r="J64" s="48"/>
      <c r="K64" s="48"/>
      <c r="L64" s="48"/>
      <c r="M64" s="48"/>
      <c r="N64" s="48"/>
    </row>
    <row r="65" spans="1:14" x14ac:dyDescent="0.15">
      <c r="A65" s="47"/>
      <c r="B65" s="47"/>
      <c r="C65" s="47"/>
      <c r="D65" s="47"/>
      <c r="E65" s="47"/>
      <c r="F65" s="47"/>
      <c r="G65" s="47"/>
      <c r="H65" s="47"/>
      <c r="I65" s="47"/>
      <c r="J65" s="48"/>
      <c r="K65" s="48"/>
      <c r="L65" s="48"/>
      <c r="M65" s="48"/>
      <c r="N65" s="48"/>
    </row>
    <row r="66" spans="1:14" x14ac:dyDescent="0.15">
      <c r="A66" s="47"/>
      <c r="B66" s="47"/>
      <c r="C66" s="47"/>
      <c r="D66" s="47"/>
      <c r="E66" s="47"/>
      <c r="F66" s="47"/>
      <c r="G66" s="47"/>
      <c r="H66" s="47"/>
      <c r="I66" s="47"/>
      <c r="J66" s="48"/>
      <c r="K66" s="48"/>
      <c r="L66" s="48"/>
      <c r="M66" s="48"/>
      <c r="N66" s="48"/>
    </row>
    <row r="67" spans="1:14" x14ac:dyDescent="0.15">
      <c r="A67" s="47"/>
      <c r="B67" s="47"/>
      <c r="C67" s="47"/>
      <c r="D67" s="47"/>
      <c r="E67" s="47"/>
      <c r="F67" s="47"/>
      <c r="G67" s="47"/>
      <c r="H67" s="47"/>
      <c r="I67" s="47"/>
      <c r="J67" s="48"/>
      <c r="K67" s="48"/>
      <c r="L67" s="48"/>
      <c r="M67" s="48"/>
      <c r="N67" s="48"/>
    </row>
    <row r="68" spans="1:14" x14ac:dyDescent="0.15">
      <c r="A68" s="47"/>
      <c r="B68" s="47"/>
      <c r="C68" s="47"/>
      <c r="D68" s="47"/>
      <c r="E68" s="47"/>
      <c r="F68" s="47"/>
      <c r="G68" s="47"/>
      <c r="H68" s="47"/>
      <c r="I68" s="47"/>
      <c r="J68" s="48"/>
      <c r="K68" s="48"/>
      <c r="L68" s="48"/>
      <c r="M68" s="48"/>
      <c r="N68" s="48"/>
    </row>
    <row r="69" spans="1:14" x14ac:dyDescent="0.15">
      <c r="A69" s="47"/>
      <c r="B69" s="47"/>
      <c r="C69" s="47"/>
      <c r="D69" s="47"/>
      <c r="E69" s="47"/>
      <c r="F69" s="47"/>
      <c r="G69" s="47"/>
      <c r="H69" s="47"/>
      <c r="I69" s="47"/>
      <c r="J69" s="48"/>
      <c r="K69" s="48"/>
      <c r="L69" s="48"/>
      <c r="M69" s="48"/>
      <c r="N69" s="48"/>
    </row>
    <row r="70" spans="1:14" x14ac:dyDescent="0.15">
      <c r="A70" s="47"/>
      <c r="B70" s="47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8"/>
      <c r="N70" s="48"/>
    </row>
    <row r="71" spans="1:14" x14ac:dyDescent="0.15">
      <c r="A71" s="47"/>
      <c r="B71" s="47"/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8"/>
      <c r="N71" s="48"/>
    </row>
    <row r="72" spans="1:14" x14ac:dyDescent="0.15">
      <c r="A72" s="47"/>
      <c r="B72" s="47"/>
      <c r="C72" s="47"/>
      <c r="D72" s="47"/>
      <c r="E72" s="47"/>
      <c r="F72" s="47"/>
      <c r="G72" s="47"/>
      <c r="H72" s="47"/>
      <c r="I72" s="47"/>
      <c r="J72" s="48"/>
      <c r="K72" s="48"/>
      <c r="L72" s="48"/>
      <c r="M72" s="48"/>
      <c r="N72" s="48"/>
    </row>
    <row r="73" spans="1:14" x14ac:dyDescent="0.15">
      <c r="A73" s="47"/>
      <c r="B73" s="47"/>
      <c r="C73" s="47"/>
      <c r="D73" s="47"/>
      <c r="E73" s="47"/>
      <c r="F73" s="47"/>
      <c r="G73" s="47"/>
      <c r="H73" s="47"/>
      <c r="I73" s="47"/>
      <c r="J73" s="48"/>
      <c r="K73" s="48"/>
      <c r="L73" s="48"/>
      <c r="M73" s="48"/>
      <c r="N73" s="48"/>
    </row>
    <row r="74" spans="1:14" x14ac:dyDescent="0.15">
      <c r="A74" s="47"/>
      <c r="B74" s="47"/>
      <c r="C74" s="47"/>
      <c r="D74" s="47"/>
      <c r="E74" s="47"/>
      <c r="F74" s="47"/>
      <c r="G74" s="47"/>
      <c r="H74" s="47"/>
      <c r="I74" s="47"/>
      <c r="J74" s="48"/>
      <c r="K74" s="48"/>
      <c r="L74" s="48"/>
      <c r="M74" s="48"/>
      <c r="N74" s="48"/>
    </row>
    <row r="75" spans="1:14" x14ac:dyDescent="0.15">
      <c r="A75" s="47"/>
      <c r="B75" s="47"/>
      <c r="C75" s="47"/>
      <c r="D75" s="47"/>
      <c r="E75" s="47"/>
      <c r="F75" s="47"/>
      <c r="G75" s="47"/>
      <c r="H75" s="47"/>
      <c r="I75" s="47"/>
      <c r="J75" s="48"/>
      <c r="K75" s="48"/>
      <c r="L75" s="48"/>
      <c r="M75" s="48"/>
      <c r="N75" s="48"/>
    </row>
    <row r="76" spans="1:14" x14ac:dyDescent="0.15">
      <c r="A76" s="47"/>
      <c r="B76" s="47"/>
      <c r="C76" s="47"/>
      <c r="D76" s="47"/>
      <c r="E76" s="47"/>
      <c r="F76" s="47"/>
      <c r="G76" s="47"/>
      <c r="H76" s="47"/>
      <c r="I76" s="47"/>
      <c r="J76" s="48"/>
      <c r="K76" s="48"/>
      <c r="L76" s="48"/>
      <c r="M76" s="48"/>
      <c r="N76" s="48"/>
    </row>
    <row r="77" spans="1:14" x14ac:dyDescent="0.15">
      <c r="A77" s="47"/>
      <c r="B77" s="47"/>
      <c r="C77" s="47"/>
      <c r="D77" s="47"/>
      <c r="E77" s="47"/>
      <c r="F77" s="47"/>
      <c r="G77" s="47"/>
      <c r="H77" s="47"/>
      <c r="I77" s="47"/>
      <c r="J77" s="48"/>
      <c r="K77" s="48"/>
      <c r="L77" s="48"/>
      <c r="M77" s="48"/>
      <c r="N77" s="48"/>
    </row>
    <row r="78" spans="1:14" x14ac:dyDescent="0.15">
      <c r="A78" s="47"/>
      <c r="B78" s="47"/>
      <c r="C78" s="47"/>
      <c r="D78" s="47"/>
      <c r="E78" s="47"/>
      <c r="F78" s="47"/>
      <c r="G78" s="47"/>
      <c r="H78" s="47"/>
      <c r="I78" s="47"/>
      <c r="J78" s="48"/>
      <c r="K78" s="48"/>
      <c r="L78" s="48"/>
      <c r="M78" s="48"/>
      <c r="N78" s="48"/>
    </row>
    <row r="79" spans="1:14" x14ac:dyDescent="0.15">
      <c r="A79" s="47"/>
      <c r="B79" s="47"/>
      <c r="C79" s="47"/>
      <c r="D79" s="47"/>
      <c r="E79" s="47"/>
      <c r="F79" s="47"/>
      <c r="G79" s="47"/>
      <c r="H79" s="47"/>
      <c r="I79" s="47"/>
      <c r="J79" s="48"/>
      <c r="K79" s="48"/>
      <c r="L79" s="48"/>
      <c r="M79" s="48"/>
      <c r="N79" s="48"/>
    </row>
  </sheetData>
  <mergeCells count="8">
    <mergeCell ref="L3:N3"/>
    <mergeCell ref="H42:I42"/>
    <mergeCell ref="D2:E2"/>
    <mergeCell ref="F2:G2"/>
    <mergeCell ref="H2:H3"/>
    <mergeCell ref="I2:I3"/>
    <mergeCell ref="J2:K2"/>
    <mergeCell ref="J3:K3"/>
  </mergeCells>
  <phoneticPr fontId="1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87" firstPageNumber="60" fitToHeight="6" orientation="landscape" useFirstPageNumber="1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189"/>
  <sheetViews>
    <sheetView showGridLines="0" view="pageBreakPreview" zoomScale="60" zoomScaleNormal="80" workbookViewId="0">
      <pane xSplit="1" ySplit="3" topLeftCell="B4" activePane="bottomRight" state="frozen"/>
      <selection activeCell="K23" sqref="K23"/>
      <selection pane="topRight" activeCell="K23" sqref="K23"/>
      <selection pane="bottomLeft" activeCell="K23" sqref="K23"/>
      <selection pane="bottomRight" activeCell="D2" sqref="D2:E2"/>
    </sheetView>
  </sheetViews>
  <sheetFormatPr defaultRowHeight="13.5" x14ac:dyDescent="0.15"/>
  <cols>
    <col min="1" max="1" width="11.875" style="17" customWidth="1"/>
    <col min="2" max="2" width="13.5" style="17" customWidth="1"/>
    <col min="3" max="3" width="11.625" style="17" customWidth="1"/>
    <col min="4" max="4" width="13" style="562" bestFit="1" customWidth="1"/>
    <col min="5" max="5" width="13.25" style="17" bestFit="1" customWidth="1"/>
    <col min="6" max="6" width="11.25" style="604" customWidth="1"/>
    <col min="7" max="7" width="12.625" style="17" customWidth="1"/>
    <col min="8" max="8" width="12.375" style="17" customWidth="1"/>
    <col min="9" max="9" width="10.125" style="17" hidden="1" customWidth="1"/>
    <col min="10" max="10" width="12" style="17" hidden="1" customWidth="1"/>
    <col min="11" max="11" width="27.25" style="49" customWidth="1"/>
    <col min="12" max="12" width="24" style="49" customWidth="1"/>
    <col min="13" max="13" width="17.625" style="203" bestFit="1" customWidth="1"/>
    <col min="14" max="14" width="15" style="17" hidden="1" customWidth="1"/>
    <col min="15" max="16384" width="9" style="17"/>
  </cols>
  <sheetData>
    <row r="1" spans="1:15" ht="22.5" customHeight="1" thickBot="1" x14ac:dyDescent="0.2">
      <c r="A1" s="141" t="s">
        <v>798</v>
      </c>
      <c r="B1" s="88"/>
      <c r="C1" s="89"/>
      <c r="D1" s="564"/>
      <c r="E1" s="90"/>
      <c r="F1" s="615"/>
      <c r="G1" s="90"/>
      <c r="H1" s="90"/>
      <c r="I1" s="90"/>
      <c r="J1" s="90"/>
      <c r="K1" s="161"/>
      <c r="L1" s="161"/>
      <c r="M1" s="329" t="s">
        <v>405</v>
      </c>
      <c r="N1" s="328"/>
    </row>
    <row r="2" spans="1:15" ht="32.25" customHeight="1" x14ac:dyDescent="0.15">
      <c r="A2" s="707" t="s">
        <v>431</v>
      </c>
      <c r="B2" s="699"/>
      <c r="C2" s="699"/>
      <c r="D2" s="703" t="s">
        <v>1906</v>
      </c>
      <c r="E2" s="704"/>
      <c r="F2" s="703" t="s">
        <v>2048</v>
      </c>
      <c r="G2" s="704"/>
      <c r="H2" s="709" t="s">
        <v>406</v>
      </c>
      <c r="I2" s="703" t="s">
        <v>618</v>
      </c>
      <c r="J2" s="704"/>
      <c r="K2" s="699" t="s">
        <v>294</v>
      </c>
      <c r="L2" s="699"/>
      <c r="M2" s="713"/>
      <c r="N2" s="697" t="s">
        <v>786</v>
      </c>
    </row>
    <row r="3" spans="1:15" ht="29.25" customHeight="1" thickBot="1" x14ac:dyDescent="0.2">
      <c r="A3" s="92" t="s">
        <v>432</v>
      </c>
      <c r="B3" s="83" t="s">
        <v>433</v>
      </c>
      <c r="C3" s="83" t="s">
        <v>434</v>
      </c>
      <c r="D3" s="565" t="s">
        <v>290</v>
      </c>
      <c r="E3" s="93" t="s">
        <v>292</v>
      </c>
      <c r="F3" s="616" t="s">
        <v>290</v>
      </c>
      <c r="G3" s="93" t="s">
        <v>293</v>
      </c>
      <c r="H3" s="710"/>
      <c r="I3" s="93" t="s">
        <v>603</v>
      </c>
      <c r="J3" s="22" t="s">
        <v>602</v>
      </c>
      <c r="K3" s="701"/>
      <c r="L3" s="701"/>
      <c r="M3" s="714"/>
      <c r="N3" s="698"/>
    </row>
    <row r="4" spans="1:15" s="562" customFormat="1" ht="22.5" customHeight="1" x14ac:dyDescent="0.15">
      <c r="A4" s="580" t="s">
        <v>1952</v>
      </c>
      <c r="B4" s="581"/>
      <c r="C4" s="579"/>
      <c r="D4" s="568">
        <f>D5</f>
        <v>0</v>
      </c>
      <c r="E4" s="568">
        <f t="shared" ref="E4:E9" si="0">+D4</f>
        <v>0</v>
      </c>
      <c r="F4" s="622">
        <f>F5</f>
        <v>39530</v>
      </c>
      <c r="G4" s="568">
        <f t="shared" ref="G4:G9" si="1">+F4</f>
        <v>39530</v>
      </c>
      <c r="H4" s="570">
        <f t="shared" ref="H4:H9" si="2">+E4-G4</f>
        <v>-39530</v>
      </c>
      <c r="I4" s="568">
        <v>3386856</v>
      </c>
      <c r="J4" s="568">
        <v>1523151.2999999998</v>
      </c>
      <c r="K4" s="576"/>
      <c r="L4" s="577"/>
      <c r="M4" s="334"/>
      <c r="N4" s="578"/>
    </row>
    <row r="5" spans="1:15" s="562" customFormat="1" ht="22.5" customHeight="1" x14ac:dyDescent="0.15">
      <c r="A5" s="566"/>
      <c r="B5" s="567" t="s">
        <v>887</v>
      </c>
      <c r="C5" s="579"/>
      <c r="D5" s="568">
        <f>D6</f>
        <v>0</v>
      </c>
      <c r="E5" s="568">
        <f t="shared" si="0"/>
        <v>0</v>
      </c>
      <c r="F5" s="622">
        <f>F6</f>
        <v>39530</v>
      </c>
      <c r="G5" s="568">
        <f t="shared" si="1"/>
        <v>39530</v>
      </c>
      <c r="H5" s="570">
        <f t="shared" si="2"/>
        <v>-39530</v>
      </c>
      <c r="I5" s="568">
        <v>101561</v>
      </c>
      <c r="J5" s="568">
        <v>14668.800000000003</v>
      </c>
      <c r="K5" s="576"/>
      <c r="L5" s="577"/>
      <c r="M5" s="334"/>
      <c r="N5" s="578"/>
    </row>
    <row r="6" spans="1:15" s="562" customFormat="1" ht="22.5" customHeight="1" x14ac:dyDescent="0.15">
      <c r="A6" s="566"/>
      <c r="B6" s="571"/>
      <c r="C6" s="626" t="s">
        <v>898</v>
      </c>
      <c r="D6" s="568">
        <v>0</v>
      </c>
      <c r="E6" s="569">
        <f t="shared" si="0"/>
        <v>0</v>
      </c>
      <c r="F6" s="622">
        <v>39530</v>
      </c>
      <c r="G6" s="568">
        <f t="shared" si="1"/>
        <v>39530</v>
      </c>
      <c r="H6" s="570">
        <f t="shared" si="2"/>
        <v>-39530</v>
      </c>
      <c r="I6" s="568">
        <v>51774</v>
      </c>
      <c r="J6" s="568">
        <v>38226</v>
      </c>
      <c r="K6" s="576"/>
      <c r="L6" s="577"/>
      <c r="M6" s="334"/>
      <c r="N6" s="578"/>
    </row>
    <row r="7" spans="1:15" ht="22.5" customHeight="1" x14ac:dyDescent="0.15">
      <c r="A7" s="192" t="s">
        <v>451</v>
      </c>
      <c r="B7" s="193"/>
      <c r="C7" s="191"/>
      <c r="D7" s="568">
        <f>D8+D28</f>
        <v>350024</v>
      </c>
      <c r="E7" s="172">
        <f t="shared" si="0"/>
        <v>350024</v>
      </c>
      <c r="F7" s="622">
        <f>F8+F28</f>
        <v>256479</v>
      </c>
      <c r="G7" s="172">
        <f t="shared" si="1"/>
        <v>256479</v>
      </c>
      <c r="H7" s="174">
        <f t="shared" si="2"/>
        <v>93545</v>
      </c>
      <c r="I7" s="172">
        <v>2415196</v>
      </c>
      <c r="J7" s="172">
        <v>-551468.89999999991</v>
      </c>
      <c r="K7" s="38" t="s">
        <v>518</v>
      </c>
      <c r="L7" s="35" t="s">
        <v>518</v>
      </c>
      <c r="M7" s="336"/>
      <c r="N7" s="63"/>
    </row>
    <row r="8" spans="1:15" ht="22.5" customHeight="1" x14ac:dyDescent="0.15">
      <c r="A8" s="169"/>
      <c r="B8" s="170" t="s">
        <v>460</v>
      </c>
      <c r="C8" s="191"/>
      <c r="D8" s="568">
        <f>D9+D20</f>
        <v>347189</v>
      </c>
      <c r="E8" s="172">
        <f t="shared" si="0"/>
        <v>347189</v>
      </c>
      <c r="F8" s="622">
        <f>F9+F20</f>
        <v>252479</v>
      </c>
      <c r="G8" s="172">
        <f t="shared" si="1"/>
        <v>252479</v>
      </c>
      <c r="H8" s="174">
        <f t="shared" si="2"/>
        <v>94710</v>
      </c>
      <c r="I8" s="172">
        <v>622481</v>
      </c>
      <c r="J8" s="172">
        <v>98937.599999999977</v>
      </c>
      <c r="K8" s="187"/>
      <c r="L8" s="188"/>
      <c r="M8" s="334"/>
      <c r="N8" s="189"/>
    </row>
    <row r="9" spans="1:15" ht="22.5" customHeight="1" x14ac:dyDescent="0.15">
      <c r="A9" s="169"/>
      <c r="B9" s="178"/>
      <c r="C9" s="179" t="s">
        <v>466</v>
      </c>
      <c r="D9" s="568">
        <v>342109</v>
      </c>
      <c r="E9" s="172">
        <f t="shared" si="0"/>
        <v>342109</v>
      </c>
      <c r="F9" s="622">
        <v>251579</v>
      </c>
      <c r="G9" s="172">
        <f t="shared" si="1"/>
        <v>251579</v>
      </c>
      <c r="H9" s="174">
        <f t="shared" si="2"/>
        <v>90530</v>
      </c>
      <c r="I9" s="172">
        <v>317329</v>
      </c>
      <c r="J9" s="172">
        <v>90089</v>
      </c>
      <c r="K9" s="187"/>
      <c r="L9" s="188"/>
      <c r="M9" s="334"/>
      <c r="N9" s="189"/>
    </row>
    <row r="10" spans="1:15" ht="22.5" customHeight="1" x14ac:dyDescent="0.15">
      <c r="A10" s="169"/>
      <c r="B10" s="178"/>
      <c r="C10" s="180"/>
      <c r="D10" s="572"/>
      <c r="E10" s="181"/>
      <c r="F10" s="628"/>
      <c r="G10" s="182"/>
      <c r="H10" s="182"/>
      <c r="I10" s="181"/>
      <c r="J10" s="182"/>
      <c r="K10" s="11" t="s">
        <v>152</v>
      </c>
      <c r="L10" s="12"/>
      <c r="M10" s="296">
        <f>SUM(M11:M19)</f>
        <v>342108760</v>
      </c>
      <c r="N10" s="214">
        <v>413044000</v>
      </c>
    </row>
    <row r="11" spans="1:15" s="366" customFormat="1" ht="22.5" customHeight="1" x14ac:dyDescent="0.15">
      <c r="A11" s="414"/>
      <c r="B11" s="423"/>
      <c r="C11" s="428"/>
      <c r="D11" s="574"/>
      <c r="E11" s="429"/>
      <c r="F11" s="631"/>
      <c r="G11" s="430"/>
      <c r="H11" s="430"/>
      <c r="I11" s="429"/>
      <c r="J11" s="430"/>
      <c r="K11" s="537" t="s">
        <v>327</v>
      </c>
      <c r="L11" s="549" t="s">
        <v>1323</v>
      </c>
      <c r="M11" s="583">
        <v>84000000</v>
      </c>
      <c r="N11" s="551"/>
      <c r="O11" s="536"/>
    </row>
    <row r="12" spans="1:15" s="539" customFormat="1" ht="25.5" hidden="1" customHeight="1" x14ac:dyDescent="0.15">
      <c r="A12" s="540"/>
      <c r="B12" s="541"/>
      <c r="C12" s="542"/>
      <c r="D12" s="574"/>
      <c r="E12" s="543"/>
      <c r="F12" s="631"/>
      <c r="G12" s="544"/>
      <c r="H12" s="544"/>
      <c r="I12" s="543"/>
      <c r="J12" s="544"/>
      <c r="K12" s="537" t="s">
        <v>1324</v>
      </c>
      <c r="L12" s="305" t="s">
        <v>1923</v>
      </c>
      <c r="M12" s="319">
        <v>0</v>
      </c>
      <c r="N12" s="219">
        <v>60000000</v>
      </c>
    </row>
    <row r="13" spans="1:15" ht="25.5" customHeight="1" x14ac:dyDescent="0.15">
      <c r="A13" s="169"/>
      <c r="B13" s="178"/>
      <c r="C13" s="184"/>
      <c r="D13" s="574"/>
      <c r="E13" s="185"/>
      <c r="F13" s="631"/>
      <c r="G13" s="186"/>
      <c r="H13" s="186"/>
      <c r="I13" s="185"/>
      <c r="J13" s="186"/>
      <c r="K13" s="11" t="s">
        <v>150</v>
      </c>
      <c r="L13" s="305" t="s">
        <v>627</v>
      </c>
      <c r="M13" s="319">
        <v>60000000</v>
      </c>
      <c r="N13" s="219">
        <v>60000000</v>
      </c>
    </row>
    <row r="14" spans="1:15" ht="25.5" customHeight="1" x14ac:dyDescent="0.15">
      <c r="A14" s="169"/>
      <c r="B14" s="178"/>
      <c r="C14" s="184"/>
      <c r="D14" s="574"/>
      <c r="E14" s="185"/>
      <c r="F14" s="631"/>
      <c r="G14" s="186"/>
      <c r="H14" s="186"/>
      <c r="I14" s="185"/>
      <c r="J14" s="186"/>
      <c r="K14" s="11" t="s">
        <v>149</v>
      </c>
      <c r="L14" s="308" t="s">
        <v>1924</v>
      </c>
      <c r="M14" s="317">
        <v>104468760</v>
      </c>
      <c r="N14" s="217">
        <v>111000000</v>
      </c>
    </row>
    <row r="15" spans="1:15" ht="25.5" hidden="1" customHeight="1" x14ac:dyDescent="0.15">
      <c r="A15" s="169"/>
      <c r="B15" s="178"/>
      <c r="C15" s="184"/>
      <c r="D15" s="574"/>
      <c r="E15" s="185"/>
      <c r="F15" s="631"/>
      <c r="G15" s="186"/>
      <c r="H15" s="186"/>
      <c r="I15" s="185"/>
      <c r="J15" s="186"/>
      <c r="K15" s="11" t="s">
        <v>148</v>
      </c>
      <c r="L15" s="308" t="s">
        <v>792</v>
      </c>
      <c r="M15" s="317">
        <v>0</v>
      </c>
      <c r="N15" s="217">
        <v>6960000</v>
      </c>
    </row>
    <row r="16" spans="1:15" ht="25.5" customHeight="1" x14ac:dyDescent="0.15">
      <c r="A16" s="169"/>
      <c r="B16" s="178"/>
      <c r="C16" s="184"/>
      <c r="D16" s="574"/>
      <c r="E16" s="185"/>
      <c r="F16" s="631"/>
      <c r="G16" s="186"/>
      <c r="H16" s="186"/>
      <c r="I16" s="185"/>
      <c r="J16" s="186"/>
      <c r="K16" s="11" t="s">
        <v>147</v>
      </c>
      <c r="L16" s="305" t="s">
        <v>630</v>
      </c>
      <c r="M16" s="319">
        <v>60000000</v>
      </c>
      <c r="N16" s="219">
        <v>60000000</v>
      </c>
    </row>
    <row r="17" spans="1:14" ht="25.5" hidden="1" customHeight="1" x14ac:dyDescent="0.15">
      <c r="A17" s="169"/>
      <c r="B17" s="178"/>
      <c r="C17" s="184"/>
      <c r="D17" s="574"/>
      <c r="E17" s="185"/>
      <c r="F17" s="631"/>
      <c r="G17" s="186"/>
      <c r="H17" s="186"/>
      <c r="I17" s="185"/>
      <c r="J17" s="186"/>
      <c r="K17" s="11" t="s">
        <v>146</v>
      </c>
      <c r="L17" s="308" t="s">
        <v>1922</v>
      </c>
      <c r="M17" s="317">
        <v>0</v>
      </c>
      <c r="N17" s="217">
        <v>7500000</v>
      </c>
    </row>
    <row r="18" spans="1:14" ht="25.5" hidden="1" customHeight="1" x14ac:dyDescent="0.15">
      <c r="A18" s="169"/>
      <c r="B18" s="178"/>
      <c r="C18" s="184"/>
      <c r="D18" s="574"/>
      <c r="E18" s="185"/>
      <c r="F18" s="631"/>
      <c r="G18" s="186"/>
      <c r="H18" s="186"/>
      <c r="I18" s="185"/>
      <c r="J18" s="186"/>
      <c r="K18" s="11" t="s">
        <v>145</v>
      </c>
      <c r="L18" s="305" t="s">
        <v>629</v>
      </c>
      <c r="M18" s="317">
        <v>0</v>
      </c>
      <c r="N18" s="217">
        <v>6960000</v>
      </c>
    </row>
    <row r="19" spans="1:14" ht="25.5" customHeight="1" x14ac:dyDescent="0.15">
      <c r="A19" s="169"/>
      <c r="B19" s="178"/>
      <c r="C19" s="184"/>
      <c r="D19" s="574"/>
      <c r="E19" s="185"/>
      <c r="F19" s="631"/>
      <c r="G19" s="186"/>
      <c r="H19" s="186"/>
      <c r="I19" s="185"/>
      <c r="J19" s="186"/>
      <c r="K19" s="11" t="s">
        <v>628</v>
      </c>
      <c r="L19" s="305" t="s">
        <v>647</v>
      </c>
      <c r="M19" s="590">
        <f>48000000-14360000</f>
        <v>33640000</v>
      </c>
      <c r="N19" s="216">
        <v>48000000</v>
      </c>
    </row>
    <row r="20" spans="1:14" ht="22.5" customHeight="1" x14ac:dyDescent="0.15">
      <c r="A20" s="169"/>
      <c r="B20" s="178"/>
      <c r="C20" s="179" t="s">
        <v>469</v>
      </c>
      <c r="D20" s="568">
        <v>5080</v>
      </c>
      <c r="E20" s="172">
        <f>+D20</f>
        <v>5080</v>
      </c>
      <c r="F20" s="622">
        <v>900</v>
      </c>
      <c r="G20" s="172">
        <f>+F20</f>
        <v>900</v>
      </c>
      <c r="H20" s="174">
        <f>+E20-G20</f>
        <v>4180</v>
      </c>
      <c r="I20" s="172">
        <v>987</v>
      </c>
      <c r="J20" s="172">
        <v>713</v>
      </c>
      <c r="K20" s="187"/>
      <c r="L20" s="188"/>
      <c r="M20" s="334"/>
      <c r="N20" s="189"/>
    </row>
    <row r="21" spans="1:14" ht="22.5" customHeight="1" x14ac:dyDescent="0.15">
      <c r="A21" s="169"/>
      <c r="B21" s="178"/>
      <c r="C21" s="184"/>
      <c r="D21" s="574"/>
      <c r="E21" s="185"/>
      <c r="F21" s="631"/>
      <c r="G21" s="186"/>
      <c r="H21" s="186"/>
      <c r="I21" s="185"/>
      <c r="J21" s="186"/>
      <c r="K21" s="190" t="s">
        <v>112</v>
      </c>
      <c r="L21" s="205"/>
      <c r="M21" s="295">
        <f>+M22</f>
        <v>30000</v>
      </c>
      <c r="N21" s="344"/>
    </row>
    <row r="22" spans="1:14" ht="22.5" customHeight="1" x14ac:dyDescent="0.15">
      <c r="A22" s="169"/>
      <c r="B22" s="178"/>
      <c r="C22" s="184"/>
      <c r="D22" s="574"/>
      <c r="E22" s="185"/>
      <c r="F22" s="631"/>
      <c r="G22" s="186"/>
      <c r="H22" s="186"/>
      <c r="I22" s="185"/>
      <c r="J22" s="186"/>
      <c r="K22" s="11" t="s">
        <v>340</v>
      </c>
      <c r="L22" s="12" t="s">
        <v>797</v>
      </c>
      <c r="M22" s="297">
        <f>6000*5</f>
        <v>30000</v>
      </c>
      <c r="N22" s="344"/>
    </row>
    <row r="23" spans="1:14" s="539" customFormat="1" ht="22.5" customHeight="1" x14ac:dyDescent="0.15">
      <c r="A23" s="540"/>
      <c r="B23" s="541"/>
      <c r="C23" s="542"/>
      <c r="D23" s="574"/>
      <c r="E23" s="543"/>
      <c r="F23" s="631"/>
      <c r="G23" s="544"/>
      <c r="H23" s="544"/>
      <c r="I23" s="543"/>
      <c r="J23" s="544"/>
      <c r="K23" s="537" t="s">
        <v>111</v>
      </c>
      <c r="L23" s="538"/>
      <c r="M23" s="555">
        <f>SUM(M24:M27)</f>
        <v>5050000</v>
      </c>
      <c r="N23" s="344"/>
    </row>
    <row r="24" spans="1:14" ht="22.5" customHeight="1" x14ac:dyDescent="0.15">
      <c r="A24" s="169"/>
      <c r="B24" s="178"/>
      <c r="C24" s="184"/>
      <c r="D24" s="574"/>
      <c r="E24" s="185"/>
      <c r="F24" s="631"/>
      <c r="G24" s="186"/>
      <c r="H24" s="186"/>
      <c r="I24" s="185"/>
      <c r="J24" s="186"/>
      <c r="K24" s="537" t="s">
        <v>110</v>
      </c>
      <c r="L24" s="538" t="s">
        <v>11</v>
      </c>
      <c r="M24" s="556">
        <v>1000000</v>
      </c>
      <c r="N24" s="214">
        <v>1560000</v>
      </c>
    </row>
    <row r="25" spans="1:14" ht="22.5" customHeight="1" x14ac:dyDescent="0.15">
      <c r="A25" s="169"/>
      <c r="B25" s="178"/>
      <c r="C25" s="184"/>
      <c r="D25" s="574"/>
      <c r="E25" s="185"/>
      <c r="F25" s="631"/>
      <c r="G25" s="186"/>
      <c r="H25" s="186"/>
      <c r="I25" s="185"/>
      <c r="J25" s="186"/>
      <c r="K25" s="537" t="s">
        <v>1398</v>
      </c>
      <c r="L25" s="538" t="s">
        <v>1399</v>
      </c>
      <c r="M25" s="556">
        <v>700000</v>
      </c>
      <c r="N25" s="216">
        <v>120000</v>
      </c>
    </row>
    <row r="26" spans="1:14" ht="22.5" customHeight="1" x14ac:dyDescent="0.15">
      <c r="A26" s="169"/>
      <c r="B26" s="178"/>
      <c r="C26" s="184"/>
      <c r="D26" s="574"/>
      <c r="E26" s="185"/>
      <c r="F26" s="631"/>
      <c r="G26" s="186"/>
      <c r="H26" s="186"/>
      <c r="I26" s="185"/>
      <c r="J26" s="186"/>
      <c r="K26" s="537" t="s">
        <v>1400</v>
      </c>
      <c r="L26" s="538" t="s">
        <v>865</v>
      </c>
      <c r="M26" s="556">
        <v>50000</v>
      </c>
      <c r="N26" s="216">
        <v>0</v>
      </c>
    </row>
    <row r="27" spans="1:14" ht="22.5" customHeight="1" x14ac:dyDescent="0.15">
      <c r="A27" s="169"/>
      <c r="B27" s="178"/>
      <c r="C27" s="184"/>
      <c r="D27" s="574"/>
      <c r="E27" s="185"/>
      <c r="F27" s="631"/>
      <c r="G27" s="186"/>
      <c r="H27" s="186"/>
      <c r="I27" s="185"/>
      <c r="J27" s="186"/>
      <c r="K27" s="537" t="s">
        <v>1401</v>
      </c>
      <c r="L27" s="538" t="s">
        <v>1402</v>
      </c>
      <c r="M27" s="556">
        <v>3300000</v>
      </c>
      <c r="N27" s="216">
        <v>0</v>
      </c>
    </row>
    <row r="28" spans="1:14" s="366" customFormat="1" ht="22.5" customHeight="1" x14ac:dyDescent="0.15">
      <c r="A28" s="414"/>
      <c r="B28" s="415" t="s">
        <v>1920</v>
      </c>
      <c r="C28" s="435"/>
      <c r="D28" s="568">
        <f>D29+D41</f>
        <v>2835</v>
      </c>
      <c r="E28" s="417">
        <f>+D28</f>
        <v>2835</v>
      </c>
      <c r="F28" s="622">
        <f>F29</f>
        <v>4000</v>
      </c>
      <c r="G28" s="417">
        <f>+F28</f>
        <v>4000</v>
      </c>
      <c r="H28" s="419">
        <f>+E28-G28</f>
        <v>-1165</v>
      </c>
      <c r="I28" s="417">
        <v>622481</v>
      </c>
      <c r="J28" s="417">
        <v>98937.599999999977</v>
      </c>
      <c r="K28" s="431"/>
      <c r="L28" s="432"/>
      <c r="M28" s="334"/>
      <c r="N28" s="433"/>
    </row>
    <row r="29" spans="1:14" s="366" customFormat="1" ht="22.5" customHeight="1" x14ac:dyDescent="0.15">
      <c r="A29" s="414"/>
      <c r="B29" s="423"/>
      <c r="C29" s="424" t="s">
        <v>1921</v>
      </c>
      <c r="D29" s="568">
        <v>2835</v>
      </c>
      <c r="E29" s="417">
        <f>+D29</f>
        <v>2835</v>
      </c>
      <c r="F29" s="622">
        <v>4000</v>
      </c>
      <c r="G29" s="417">
        <f>+F29</f>
        <v>4000</v>
      </c>
      <c r="H29" s="419">
        <f>+E29-G29</f>
        <v>-1165</v>
      </c>
      <c r="I29" s="417">
        <v>317329</v>
      </c>
      <c r="J29" s="417">
        <v>90089</v>
      </c>
      <c r="K29" s="431"/>
      <c r="L29" s="432"/>
      <c r="M29" s="334"/>
      <c r="N29" s="433"/>
    </row>
    <row r="30" spans="1:14" s="366" customFormat="1" ht="22.5" customHeight="1" x14ac:dyDescent="0.15">
      <c r="A30" s="414"/>
      <c r="B30" s="423"/>
      <c r="C30" s="425"/>
      <c r="D30" s="572"/>
      <c r="E30" s="426"/>
      <c r="F30" s="628"/>
      <c r="G30" s="427"/>
      <c r="H30" s="427"/>
      <c r="I30" s="426"/>
      <c r="J30" s="427"/>
      <c r="K30" s="537" t="s">
        <v>1455</v>
      </c>
      <c r="L30" s="538"/>
      <c r="M30" s="555">
        <v>2835000</v>
      </c>
      <c r="N30" s="463">
        <v>413044000</v>
      </c>
    </row>
    <row r="31" spans="1:14" s="366" customFormat="1" ht="25.5" customHeight="1" x14ac:dyDescent="0.15">
      <c r="A31" s="414"/>
      <c r="B31" s="423"/>
      <c r="C31" s="428"/>
      <c r="D31" s="574"/>
      <c r="E31" s="429"/>
      <c r="F31" s="631"/>
      <c r="G31" s="430"/>
      <c r="H31" s="430"/>
      <c r="I31" s="429"/>
      <c r="J31" s="430"/>
      <c r="K31" s="537" t="s">
        <v>1456</v>
      </c>
      <c r="L31" s="305" t="s">
        <v>1457</v>
      </c>
      <c r="M31" s="319">
        <v>2835000</v>
      </c>
      <c r="N31" s="219">
        <v>60000000</v>
      </c>
    </row>
    <row r="32" spans="1:14" ht="22.5" customHeight="1" x14ac:dyDescent="0.15">
      <c r="A32" s="192" t="s">
        <v>480</v>
      </c>
      <c r="B32" s="193"/>
      <c r="C32" s="191"/>
      <c r="D32" s="568">
        <f>D33+D46</f>
        <v>2979652</v>
      </c>
      <c r="E32" s="172">
        <f>+D32</f>
        <v>2979652</v>
      </c>
      <c r="F32" s="622">
        <f>F33+F46</f>
        <v>2891621</v>
      </c>
      <c r="G32" s="172">
        <f>+F32</f>
        <v>2891621</v>
      </c>
      <c r="H32" s="174">
        <f>+E32-G32</f>
        <v>88031</v>
      </c>
      <c r="I32" s="172">
        <v>3386856</v>
      </c>
      <c r="J32" s="172">
        <v>1523151.2999999998</v>
      </c>
      <c r="K32" s="187"/>
      <c r="L32" s="188"/>
      <c r="M32" s="334"/>
      <c r="N32" s="189"/>
    </row>
    <row r="33" spans="1:15" ht="22.5" customHeight="1" x14ac:dyDescent="0.15">
      <c r="A33" s="169"/>
      <c r="B33" s="170" t="s">
        <v>481</v>
      </c>
      <c r="C33" s="191"/>
      <c r="D33" s="568">
        <f>D34+D39</f>
        <v>35950</v>
      </c>
      <c r="E33" s="172">
        <f>+D33</f>
        <v>35950</v>
      </c>
      <c r="F33" s="622">
        <f>F34+F39</f>
        <v>19100</v>
      </c>
      <c r="G33" s="172">
        <f>+F33</f>
        <v>19100</v>
      </c>
      <c r="H33" s="174">
        <f>+E33-G33</f>
        <v>16850</v>
      </c>
      <c r="I33" s="172">
        <v>101561</v>
      </c>
      <c r="J33" s="172">
        <v>14668.800000000003</v>
      </c>
      <c r="K33" s="187"/>
      <c r="L33" s="188"/>
      <c r="M33" s="334"/>
      <c r="N33" s="189"/>
    </row>
    <row r="34" spans="1:15" ht="22.5" customHeight="1" x14ac:dyDescent="0.15">
      <c r="A34" s="169"/>
      <c r="B34" s="178"/>
      <c r="C34" s="179" t="s">
        <v>482</v>
      </c>
      <c r="D34" s="568">
        <v>25000</v>
      </c>
      <c r="E34" s="173">
        <f>+D34</f>
        <v>25000</v>
      </c>
      <c r="F34" s="622">
        <v>10000</v>
      </c>
      <c r="G34" s="172">
        <f>+F34</f>
        <v>10000</v>
      </c>
      <c r="H34" s="174">
        <f>+E34-G34</f>
        <v>15000</v>
      </c>
      <c r="I34" s="172">
        <v>51774</v>
      </c>
      <c r="J34" s="172">
        <v>38226</v>
      </c>
      <c r="K34" s="187"/>
      <c r="L34" s="188"/>
      <c r="M34" s="334"/>
      <c r="N34" s="189"/>
    </row>
    <row r="35" spans="1:15" ht="22.5" customHeight="1" x14ac:dyDescent="0.15">
      <c r="A35" s="169"/>
      <c r="B35" s="178"/>
      <c r="C35" s="184"/>
      <c r="D35" s="574"/>
      <c r="E35" s="185"/>
      <c r="F35" s="631"/>
      <c r="G35" s="186"/>
      <c r="H35" s="186"/>
      <c r="I35" s="185"/>
      <c r="J35" s="186"/>
      <c r="K35" s="537" t="s">
        <v>1612</v>
      </c>
      <c r="L35" s="538"/>
      <c r="M35" s="555">
        <v>10000000</v>
      </c>
      <c r="N35" s="214">
        <v>10000000</v>
      </c>
    </row>
    <row r="36" spans="1:15" s="539" customFormat="1" ht="22.5" customHeight="1" x14ac:dyDescent="0.15">
      <c r="A36" s="540"/>
      <c r="B36" s="541"/>
      <c r="C36" s="542"/>
      <c r="D36" s="574"/>
      <c r="E36" s="543"/>
      <c r="F36" s="631"/>
      <c r="G36" s="544"/>
      <c r="H36" s="544"/>
      <c r="I36" s="543"/>
      <c r="J36" s="544"/>
      <c r="K36" s="537" t="s">
        <v>1613</v>
      </c>
      <c r="L36" s="538" t="s">
        <v>1614</v>
      </c>
      <c r="M36" s="556">
        <v>10000000</v>
      </c>
      <c r="N36" s="551"/>
    </row>
    <row r="37" spans="1:15" s="539" customFormat="1" ht="22.5" customHeight="1" x14ac:dyDescent="0.15">
      <c r="A37" s="540"/>
      <c r="B37" s="541"/>
      <c r="C37" s="542"/>
      <c r="D37" s="574"/>
      <c r="E37" s="543"/>
      <c r="F37" s="631"/>
      <c r="G37" s="544"/>
      <c r="H37" s="544"/>
      <c r="I37" s="543"/>
      <c r="J37" s="544"/>
      <c r="K37" s="537" t="s">
        <v>54</v>
      </c>
      <c r="L37" s="538"/>
      <c r="M37" s="555">
        <v>15000000</v>
      </c>
      <c r="N37" s="551"/>
    </row>
    <row r="38" spans="1:15" ht="22.5" customHeight="1" x14ac:dyDescent="0.15">
      <c r="A38" s="169"/>
      <c r="B38" s="178"/>
      <c r="C38" s="184"/>
      <c r="D38" s="574"/>
      <c r="E38" s="185"/>
      <c r="F38" s="631"/>
      <c r="G38" s="186"/>
      <c r="H38" s="186"/>
      <c r="I38" s="185"/>
      <c r="J38" s="186"/>
      <c r="K38" s="81" t="s">
        <v>583</v>
      </c>
      <c r="L38" s="557" t="s">
        <v>1925</v>
      </c>
      <c r="M38" s="317">
        <v>15000000</v>
      </c>
      <c r="N38" s="217">
        <v>10000000</v>
      </c>
    </row>
    <row r="39" spans="1:15" ht="22.5" customHeight="1" x14ac:dyDescent="0.15">
      <c r="A39" s="169"/>
      <c r="B39" s="178"/>
      <c r="C39" s="179" t="s">
        <v>483</v>
      </c>
      <c r="D39" s="568">
        <v>10950</v>
      </c>
      <c r="E39" s="172">
        <f>+D39</f>
        <v>10950</v>
      </c>
      <c r="F39" s="622">
        <v>9100</v>
      </c>
      <c r="G39" s="172">
        <f>+F39</f>
        <v>9100</v>
      </c>
      <c r="H39" s="174">
        <f>+E39-G39</f>
        <v>1850</v>
      </c>
      <c r="I39" s="172">
        <v>49787</v>
      </c>
      <c r="J39" s="172">
        <v>-23557.200000000001</v>
      </c>
      <c r="K39" s="187"/>
      <c r="L39" s="188"/>
      <c r="M39" s="334"/>
      <c r="N39" s="189"/>
    </row>
    <row r="40" spans="1:15" ht="22.5" customHeight="1" x14ac:dyDescent="0.15">
      <c r="A40" s="169"/>
      <c r="B40" s="178"/>
      <c r="C40" s="180"/>
      <c r="D40" s="572"/>
      <c r="E40" s="181"/>
      <c r="F40" s="628"/>
      <c r="G40" s="182"/>
      <c r="H40" s="182"/>
      <c r="I40" s="181"/>
      <c r="J40" s="182"/>
      <c r="K40" s="537" t="s">
        <v>53</v>
      </c>
      <c r="L40" s="538"/>
      <c r="M40" s="555">
        <v>10950000</v>
      </c>
      <c r="N40" s="214">
        <v>10100000</v>
      </c>
    </row>
    <row r="41" spans="1:15" ht="22.5" customHeight="1" x14ac:dyDescent="0.15">
      <c r="A41" s="169"/>
      <c r="B41" s="178"/>
      <c r="C41" s="184"/>
      <c r="D41" s="574"/>
      <c r="E41" s="185"/>
      <c r="F41" s="631"/>
      <c r="G41" s="186"/>
      <c r="H41" s="186"/>
      <c r="I41" s="185"/>
      <c r="J41" s="186"/>
      <c r="K41" s="537" t="s">
        <v>52</v>
      </c>
      <c r="L41" s="206" t="s">
        <v>1619</v>
      </c>
      <c r="M41" s="314">
        <v>300000</v>
      </c>
      <c r="N41" s="218">
        <v>300000</v>
      </c>
    </row>
    <row r="42" spans="1:15" ht="22.5" customHeight="1" x14ac:dyDescent="0.15">
      <c r="A42" s="169"/>
      <c r="B42" s="178"/>
      <c r="C42" s="184"/>
      <c r="D42" s="574"/>
      <c r="E42" s="185"/>
      <c r="F42" s="631"/>
      <c r="G42" s="186"/>
      <c r="H42" s="186"/>
      <c r="I42" s="185"/>
      <c r="J42" s="186"/>
      <c r="K42" s="537" t="s">
        <v>358</v>
      </c>
      <c r="L42" s="550" t="s">
        <v>1926</v>
      </c>
      <c r="M42" s="314">
        <v>3000000</v>
      </c>
      <c r="N42" s="218">
        <v>2000000</v>
      </c>
    </row>
    <row r="43" spans="1:15" ht="22.5" customHeight="1" x14ac:dyDescent="0.15">
      <c r="A43" s="169"/>
      <c r="B43" s="178"/>
      <c r="C43" s="184"/>
      <c r="D43" s="574"/>
      <c r="E43" s="185"/>
      <c r="F43" s="631"/>
      <c r="G43" s="186"/>
      <c r="H43" s="186"/>
      <c r="I43" s="185"/>
      <c r="J43" s="186"/>
      <c r="K43" s="537" t="s">
        <v>1621</v>
      </c>
      <c r="L43" s="550" t="s">
        <v>1927</v>
      </c>
      <c r="M43" s="314">
        <v>2650000</v>
      </c>
      <c r="N43" s="218">
        <v>2800000</v>
      </c>
    </row>
    <row r="44" spans="1:15" ht="22.5" customHeight="1" x14ac:dyDescent="0.15">
      <c r="A44" s="169"/>
      <c r="B44" s="178"/>
      <c r="C44" s="184"/>
      <c r="D44" s="574"/>
      <c r="E44" s="185"/>
      <c r="F44" s="631"/>
      <c r="G44" s="186"/>
      <c r="H44" s="186"/>
      <c r="I44" s="185"/>
      <c r="J44" s="186"/>
      <c r="K44" s="537" t="s">
        <v>51</v>
      </c>
      <c r="L44" s="206" t="s">
        <v>1623</v>
      </c>
      <c r="M44" s="314">
        <v>1000000</v>
      </c>
      <c r="N44" s="218">
        <v>1000000</v>
      </c>
    </row>
    <row r="45" spans="1:15" ht="22.5" customHeight="1" x14ac:dyDescent="0.15">
      <c r="A45" s="169"/>
      <c r="B45" s="178"/>
      <c r="C45" s="184"/>
      <c r="D45" s="574"/>
      <c r="E45" s="185"/>
      <c r="F45" s="631"/>
      <c r="G45" s="186"/>
      <c r="H45" s="186"/>
      <c r="I45" s="185"/>
      <c r="J45" s="186"/>
      <c r="K45" s="537" t="s">
        <v>1624</v>
      </c>
      <c r="L45" s="206" t="s">
        <v>1928</v>
      </c>
      <c r="M45" s="314">
        <v>4000000</v>
      </c>
      <c r="N45" s="218">
        <v>4000000</v>
      </c>
    </row>
    <row r="46" spans="1:15" ht="22.5" customHeight="1" x14ac:dyDescent="0.15">
      <c r="A46" s="169"/>
      <c r="B46" s="170" t="s">
        <v>484</v>
      </c>
      <c r="C46" s="191"/>
      <c r="D46" s="568">
        <f>D47+D93+D96+D97</f>
        <v>2943702</v>
      </c>
      <c r="E46" s="172">
        <f>+D46</f>
        <v>2943702</v>
      </c>
      <c r="F46" s="622">
        <f>F47+F93+F96+F97</f>
        <v>2872521</v>
      </c>
      <c r="G46" s="172">
        <f>+F46</f>
        <v>2872521</v>
      </c>
      <c r="H46" s="174">
        <f>+E46-G46</f>
        <v>71181</v>
      </c>
      <c r="I46" s="172">
        <v>3236722</v>
      </c>
      <c r="J46" s="172">
        <v>1476963</v>
      </c>
      <c r="K46" s="187"/>
      <c r="L46" s="188"/>
      <c r="M46" s="334"/>
      <c r="N46" s="189"/>
    </row>
    <row r="47" spans="1:15" ht="22.5" customHeight="1" x14ac:dyDescent="0.15">
      <c r="A47" s="169"/>
      <c r="B47" s="178"/>
      <c r="C47" s="179" t="s">
        <v>613</v>
      </c>
      <c r="D47" s="568">
        <v>2776493</v>
      </c>
      <c r="E47" s="172">
        <f>+D47</f>
        <v>2776493</v>
      </c>
      <c r="F47" s="622">
        <v>2748206</v>
      </c>
      <c r="G47" s="172">
        <f>+F47</f>
        <v>2748206</v>
      </c>
      <c r="H47" s="174">
        <f>+E47-G47</f>
        <v>28287</v>
      </c>
      <c r="I47" s="172">
        <v>2489987</v>
      </c>
      <c r="J47" s="172">
        <v>1047993</v>
      </c>
      <c r="K47" s="187"/>
      <c r="L47" s="188"/>
      <c r="M47" s="334"/>
      <c r="N47" s="189"/>
    </row>
    <row r="48" spans="1:15" ht="22.5" customHeight="1" x14ac:dyDescent="0.15">
      <c r="A48" s="169"/>
      <c r="B48" s="178"/>
      <c r="C48" s="180"/>
      <c r="D48" s="572"/>
      <c r="E48" s="181"/>
      <c r="F48" s="628"/>
      <c r="G48" s="182"/>
      <c r="H48" s="182"/>
      <c r="I48" s="181"/>
      <c r="J48" s="182"/>
      <c r="K48" s="547" t="s">
        <v>48</v>
      </c>
      <c r="L48" s="548"/>
      <c r="M48" s="533">
        <v>10800000</v>
      </c>
      <c r="N48" s="516">
        <v>6600000</v>
      </c>
      <c r="O48" s="536"/>
    </row>
    <row r="49" spans="1:15" ht="36" customHeight="1" x14ac:dyDescent="0.15">
      <c r="A49" s="169"/>
      <c r="B49" s="178"/>
      <c r="C49" s="184"/>
      <c r="D49" s="574"/>
      <c r="E49" s="185"/>
      <c r="F49" s="631"/>
      <c r="G49" s="186"/>
      <c r="H49" s="186"/>
      <c r="I49" s="185"/>
      <c r="J49" s="186"/>
      <c r="K49" s="537" t="s">
        <v>47</v>
      </c>
      <c r="L49" s="538" t="s">
        <v>1642</v>
      </c>
      <c r="M49" s="532">
        <v>10800000</v>
      </c>
      <c r="N49" s="552">
        <v>6600000</v>
      </c>
      <c r="O49" s="536"/>
    </row>
    <row r="50" spans="1:15" ht="22.5" customHeight="1" x14ac:dyDescent="0.15">
      <c r="A50" s="169"/>
      <c r="B50" s="178"/>
      <c r="C50" s="184"/>
      <c r="D50" s="574"/>
      <c r="E50" s="185"/>
      <c r="F50" s="631"/>
      <c r="G50" s="186"/>
      <c r="H50" s="186"/>
      <c r="I50" s="185"/>
      <c r="J50" s="186"/>
      <c r="K50" s="537" t="s">
        <v>46</v>
      </c>
      <c r="L50" s="538"/>
      <c r="M50" s="531">
        <v>12000000</v>
      </c>
      <c r="N50" s="552">
        <v>10000000</v>
      </c>
      <c r="O50" s="536"/>
    </row>
    <row r="51" spans="1:15" ht="22.5" customHeight="1" x14ac:dyDescent="0.15">
      <c r="A51" s="169"/>
      <c r="B51" s="178"/>
      <c r="C51" s="184"/>
      <c r="D51" s="574"/>
      <c r="E51" s="185"/>
      <c r="F51" s="631"/>
      <c r="G51" s="186"/>
      <c r="H51" s="186"/>
      <c r="I51" s="185"/>
      <c r="J51" s="186"/>
      <c r="K51" s="537" t="s">
        <v>45</v>
      </c>
      <c r="L51" s="538" t="s">
        <v>1643</v>
      </c>
      <c r="M51" s="532">
        <v>12000000</v>
      </c>
      <c r="N51" s="551">
        <v>29400000</v>
      </c>
      <c r="O51" s="536"/>
    </row>
    <row r="52" spans="1:15" ht="22.5" customHeight="1" x14ac:dyDescent="0.15">
      <c r="A52" s="169"/>
      <c r="B52" s="178"/>
      <c r="C52" s="184"/>
      <c r="D52" s="574"/>
      <c r="E52" s="185"/>
      <c r="F52" s="631"/>
      <c r="G52" s="186"/>
      <c r="H52" s="186"/>
      <c r="I52" s="185"/>
      <c r="J52" s="186"/>
      <c r="K52" s="537" t="s">
        <v>44</v>
      </c>
      <c r="L52" s="538"/>
      <c r="M52" s="531">
        <v>19000000</v>
      </c>
      <c r="N52" s="551">
        <v>12000000</v>
      </c>
      <c r="O52" s="536"/>
    </row>
    <row r="53" spans="1:15" ht="36.75" customHeight="1" x14ac:dyDescent="0.15">
      <c r="A53" s="169"/>
      <c r="B53" s="178"/>
      <c r="C53" s="184"/>
      <c r="D53" s="574"/>
      <c r="E53" s="185"/>
      <c r="F53" s="631"/>
      <c r="G53" s="186"/>
      <c r="H53" s="186"/>
      <c r="I53" s="185"/>
      <c r="J53" s="186"/>
      <c r="K53" s="537" t="s">
        <v>43</v>
      </c>
      <c r="L53" s="550" t="s">
        <v>1644</v>
      </c>
      <c r="M53" s="529">
        <v>19000000</v>
      </c>
      <c r="N53" s="236">
        <v>12000000</v>
      </c>
      <c r="O53" s="536"/>
    </row>
    <row r="54" spans="1:15" ht="22.5" customHeight="1" x14ac:dyDescent="0.15">
      <c r="A54" s="169"/>
      <c r="B54" s="178"/>
      <c r="C54" s="184"/>
      <c r="D54" s="574"/>
      <c r="E54" s="185"/>
      <c r="F54" s="631"/>
      <c r="G54" s="186"/>
      <c r="H54" s="186"/>
      <c r="I54" s="185"/>
      <c r="J54" s="186"/>
      <c r="K54" s="537" t="s">
        <v>1660</v>
      </c>
      <c r="L54" s="538"/>
      <c r="M54" s="531">
        <v>346696000</v>
      </c>
      <c r="N54" s="551">
        <v>51600000</v>
      </c>
      <c r="O54" s="536"/>
    </row>
    <row r="55" spans="1:15" ht="45" x14ac:dyDescent="0.15">
      <c r="A55" s="169"/>
      <c r="B55" s="178"/>
      <c r="C55" s="184"/>
      <c r="D55" s="574"/>
      <c r="E55" s="185"/>
      <c r="F55" s="631"/>
      <c r="G55" s="186"/>
      <c r="H55" s="186"/>
      <c r="I55" s="185"/>
      <c r="J55" s="186"/>
      <c r="K55" s="537" t="s">
        <v>1661</v>
      </c>
      <c r="L55" s="558" t="s">
        <v>1662</v>
      </c>
      <c r="M55" s="528">
        <v>346696000</v>
      </c>
      <c r="N55" s="219">
        <v>48000000</v>
      </c>
      <c r="O55" s="536"/>
    </row>
    <row r="56" spans="1:15" ht="22.5" customHeight="1" x14ac:dyDescent="0.15">
      <c r="A56" s="169"/>
      <c r="B56" s="178"/>
      <c r="C56" s="184"/>
      <c r="D56" s="574"/>
      <c r="E56" s="185"/>
      <c r="F56" s="631"/>
      <c r="G56" s="186"/>
      <c r="H56" s="186"/>
      <c r="I56" s="185"/>
      <c r="J56" s="186"/>
      <c r="K56" s="537" t="s">
        <v>1663</v>
      </c>
      <c r="L56" s="538"/>
      <c r="M56" s="531">
        <v>43800000</v>
      </c>
      <c r="N56" s="551">
        <v>6000000</v>
      </c>
      <c r="O56" s="536"/>
    </row>
    <row r="57" spans="1:15" ht="22.5" customHeight="1" x14ac:dyDescent="0.15">
      <c r="A57" s="169"/>
      <c r="B57" s="178"/>
      <c r="C57" s="184"/>
      <c r="D57" s="574"/>
      <c r="E57" s="185"/>
      <c r="F57" s="631"/>
      <c r="G57" s="186"/>
      <c r="H57" s="186"/>
      <c r="I57" s="185"/>
      <c r="J57" s="186"/>
      <c r="K57" s="537" t="s">
        <v>1664</v>
      </c>
      <c r="L57" s="305" t="s">
        <v>1665</v>
      </c>
      <c r="M57" s="530">
        <v>18600000</v>
      </c>
      <c r="N57" s="217">
        <v>6000000</v>
      </c>
      <c r="O57" s="536"/>
    </row>
    <row r="58" spans="1:15" ht="22.5" customHeight="1" x14ac:dyDescent="0.15">
      <c r="A58" s="169"/>
      <c r="B58" s="178"/>
      <c r="C58" s="184"/>
      <c r="D58" s="574"/>
      <c r="E58" s="185"/>
      <c r="F58" s="631"/>
      <c r="G58" s="186"/>
      <c r="H58" s="186"/>
      <c r="I58" s="185"/>
      <c r="J58" s="186"/>
      <c r="K58" s="537" t="s">
        <v>1929</v>
      </c>
      <c r="L58" s="538" t="s">
        <v>1667</v>
      </c>
      <c r="M58" s="532">
        <v>25200000</v>
      </c>
      <c r="N58" s="551">
        <v>1800000</v>
      </c>
      <c r="O58" s="536"/>
    </row>
    <row r="59" spans="1:15" ht="22.5" customHeight="1" x14ac:dyDescent="0.15">
      <c r="A59" s="169"/>
      <c r="B59" s="178"/>
      <c r="C59" s="184"/>
      <c r="D59" s="574"/>
      <c r="E59" s="185"/>
      <c r="F59" s="631"/>
      <c r="G59" s="186"/>
      <c r="H59" s="186"/>
      <c r="I59" s="185"/>
      <c r="J59" s="186"/>
      <c r="K59" s="537" t="s">
        <v>33</v>
      </c>
      <c r="L59" s="538"/>
      <c r="M59" s="531">
        <v>4000000</v>
      </c>
      <c r="N59" s="552">
        <v>1800000</v>
      </c>
      <c r="O59" s="536"/>
    </row>
    <row r="60" spans="1:15" ht="22.5" customHeight="1" x14ac:dyDescent="0.15">
      <c r="A60" s="169"/>
      <c r="B60" s="178"/>
      <c r="C60" s="184"/>
      <c r="D60" s="574"/>
      <c r="E60" s="185"/>
      <c r="F60" s="631"/>
      <c r="G60" s="186"/>
      <c r="H60" s="186"/>
      <c r="I60" s="185"/>
      <c r="J60" s="186"/>
      <c r="K60" s="537" t="s">
        <v>1668</v>
      </c>
      <c r="L60" s="538" t="s">
        <v>1930</v>
      </c>
      <c r="M60" s="532">
        <v>4000000</v>
      </c>
      <c r="N60" s="551">
        <v>30000000</v>
      </c>
      <c r="O60" s="536"/>
    </row>
    <row r="61" spans="1:15" ht="22.5" customHeight="1" x14ac:dyDescent="0.15">
      <c r="A61" s="169"/>
      <c r="B61" s="178"/>
      <c r="C61" s="184"/>
      <c r="D61" s="574"/>
      <c r="E61" s="185"/>
      <c r="F61" s="631"/>
      <c r="G61" s="186"/>
      <c r="H61" s="186"/>
      <c r="I61" s="185"/>
      <c r="J61" s="186"/>
      <c r="K61" s="537" t="s">
        <v>1673</v>
      </c>
      <c r="L61" s="538"/>
      <c r="M61" s="531">
        <v>34000000</v>
      </c>
      <c r="N61" s="552">
        <v>30000000</v>
      </c>
      <c r="O61" s="536"/>
    </row>
    <row r="62" spans="1:15" ht="22.5" customHeight="1" x14ac:dyDescent="0.15">
      <c r="A62" s="169"/>
      <c r="B62" s="178"/>
      <c r="C62" s="184"/>
      <c r="D62" s="574"/>
      <c r="E62" s="185"/>
      <c r="F62" s="631"/>
      <c r="G62" s="186"/>
      <c r="H62" s="185"/>
      <c r="I62" s="185"/>
      <c r="J62" s="185"/>
      <c r="K62" s="537" t="s">
        <v>1674</v>
      </c>
      <c r="L62" s="538" t="s">
        <v>626</v>
      </c>
      <c r="M62" s="532">
        <v>5000000</v>
      </c>
      <c r="N62" s="551">
        <v>4000000</v>
      </c>
      <c r="O62" s="536"/>
    </row>
    <row r="63" spans="1:15" ht="22.5" customHeight="1" x14ac:dyDescent="0.15">
      <c r="A63" s="169"/>
      <c r="B63" s="178"/>
      <c r="C63" s="184"/>
      <c r="D63" s="574"/>
      <c r="E63" s="185"/>
      <c r="F63" s="631"/>
      <c r="G63" s="186"/>
      <c r="H63" s="185"/>
      <c r="I63" s="185"/>
      <c r="J63" s="185"/>
      <c r="K63" s="537" t="s">
        <v>1676</v>
      </c>
      <c r="L63" s="538" t="s">
        <v>1677</v>
      </c>
      <c r="M63" s="532">
        <v>6200000</v>
      </c>
      <c r="N63" s="551">
        <v>103700000</v>
      </c>
      <c r="O63" s="536"/>
    </row>
    <row r="64" spans="1:15" ht="22.5" customHeight="1" x14ac:dyDescent="0.15">
      <c r="A64" s="169"/>
      <c r="B64" s="178"/>
      <c r="C64" s="184"/>
      <c r="D64" s="574"/>
      <c r="E64" s="185"/>
      <c r="F64" s="631"/>
      <c r="G64" s="186"/>
      <c r="H64" s="185"/>
      <c r="I64" s="185"/>
      <c r="J64" s="185"/>
      <c r="K64" s="537" t="s">
        <v>1678</v>
      </c>
      <c r="L64" s="554" t="s">
        <v>626</v>
      </c>
      <c r="M64" s="527">
        <v>5000000</v>
      </c>
      <c r="N64" s="235">
        <v>0</v>
      </c>
      <c r="O64" s="536"/>
    </row>
    <row r="65" spans="1:15" x14ac:dyDescent="0.15">
      <c r="A65" s="169"/>
      <c r="B65" s="178"/>
      <c r="C65" s="184"/>
      <c r="D65" s="574"/>
      <c r="E65" s="185"/>
      <c r="F65" s="631"/>
      <c r="G65" s="186"/>
      <c r="H65" s="185"/>
      <c r="I65" s="185"/>
      <c r="J65" s="185"/>
      <c r="K65" s="537" t="s">
        <v>1679</v>
      </c>
      <c r="L65" s="554" t="s">
        <v>1680</v>
      </c>
      <c r="M65" s="527">
        <v>4500000</v>
      </c>
      <c r="N65" s="235">
        <v>1000000</v>
      </c>
      <c r="O65" s="536"/>
    </row>
    <row r="66" spans="1:15" ht="22.5" customHeight="1" x14ac:dyDescent="0.15">
      <c r="A66" s="169"/>
      <c r="B66" s="178"/>
      <c r="C66" s="184"/>
      <c r="D66" s="574"/>
      <c r="E66" s="185"/>
      <c r="F66" s="631"/>
      <c r="G66" s="186"/>
      <c r="H66" s="185"/>
      <c r="I66" s="185"/>
      <c r="J66" s="185"/>
      <c r="K66" s="537" t="s">
        <v>1681</v>
      </c>
      <c r="L66" s="237" t="s">
        <v>1682</v>
      </c>
      <c r="M66" s="527">
        <v>6300000</v>
      </c>
      <c r="N66" s="235">
        <v>0</v>
      </c>
      <c r="O66" s="536"/>
    </row>
    <row r="67" spans="1:15" ht="22.5" customHeight="1" x14ac:dyDescent="0.15">
      <c r="A67" s="169"/>
      <c r="B67" s="178"/>
      <c r="C67" s="184"/>
      <c r="D67" s="574"/>
      <c r="E67" s="185"/>
      <c r="F67" s="631"/>
      <c r="G67" s="186"/>
      <c r="H67" s="185"/>
      <c r="I67" s="185"/>
      <c r="J67" s="185"/>
      <c r="K67" s="537" t="s">
        <v>1683</v>
      </c>
      <c r="L67" s="554" t="s">
        <v>1684</v>
      </c>
      <c r="M67" s="526">
        <v>7000000</v>
      </c>
      <c r="N67" s="235">
        <v>38700000</v>
      </c>
      <c r="O67" s="536"/>
    </row>
    <row r="68" spans="1:15" s="539" customFormat="1" ht="22.5" customHeight="1" x14ac:dyDescent="0.15">
      <c r="A68" s="540"/>
      <c r="B68" s="541"/>
      <c r="C68" s="542"/>
      <c r="D68" s="574"/>
      <c r="E68" s="543"/>
      <c r="F68" s="631"/>
      <c r="G68" s="544"/>
      <c r="H68" s="544"/>
      <c r="I68" s="543"/>
      <c r="J68" s="544"/>
      <c r="K68" s="537" t="s">
        <v>1685</v>
      </c>
      <c r="L68" s="538"/>
      <c r="M68" s="531">
        <v>3150000</v>
      </c>
      <c r="N68" s="552">
        <v>30000000</v>
      </c>
      <c r="O68" s="536"/>
    </row>
    <row r="69" spans="1:15" s="539" customFormat="1" ht="22.5" customHeight="1" x14ac:dyDescent="0.15">
      <c r="A69" s="540"/>
      <c r="B69" s="541"/>
      <c r="C69" s="542"/>
      <c r="D69" s="574"/>
      <c r="E69" s="543"/>
      <c r="F69" s="631"/>
      <c r="G69" s="544"/>
      <c r="H69" s="544"/>
      <c r="I69" s="543"/>
      <c r="J69" s="544"/>
      <c r="K69" s="537" t="s">
        <v>1686</v>
      </c>
      <c r="L69" s="538" t="s">
        <v>1687</v>
      </c>
      <c r="M69" s="532">
        <v>3150000</v>
      </c>
      <c r="N69" s="551">
        <v>37800000</v>
      </c>
      <c r="O69" s="536"/>
    </row>
    <row r="70" spans="1:15" ht="22.5" customHeight="1" x14ac:dyDescent="0.15">
      <c r="A70" s="169"/>
      <c r="B70" s="178"/>
      <c r="C70" s="184"/>
      <c r="D70" s="574"/>
      <c r="E70" s="185"/>
      <c r="F70" s="631"/>
      <c r="G70" s="186"/>
      <c r="H70" s="185"/>
      <c r="I70" s="185"/>
      <c r="J70" s="185"/>
      <c r="K70" s="537" t="s">
        <v>1699</v>
      </c>
      <c r="L70" s="237"/>
      <c r="M70" s="517">
        <v>43920000</v>
      </c>
      <c r="N70" s="235">
        <v>10000000</v>
      </c>
      <c r="O70" s="536"/>
    </row>
    <row r="71" spans="1:15" s="539" customFormat="1" ht="22.5" customHeight="1" x14ac:dyDescent="0.15">
      <c r="A71" s="540"/>
      <c r="B71" s="541"/>
      <c r="C71" s="542"/>
      <c r="D71" s="574"/>
      <c r="E71" s="543"/>
      <c r="F71" s="631"/>
      <c r="G71" s="544"/>
      <c r="H71" s="543"/>
      <c r="I71" s="543"/>
      <c r="J71" s="543"/>
      <c r="K71" s="537" t="s">
        <v>1700</v>
      </c>
      <c r="L71" s="237" t="s">
        <v>1701</v>
      </c>
      <c r="M71" s="526">
        <v>43920000</v>
      </c>
      <c r="N71" s="235"/>
      <c r="O71" s="536"/>
    </row>
    <row r="72" spans="1:15" ht="22.5" customHeight="1" x14ac:dyDescent="0.15">
      <c r="A72" s="169"/>
      <c r="B72" s="178"/>
      <c r="C72" s="184"/>
      <c r="D72" s="574"/>
      <c r="E72" s="185"/>
      <c r="F72" s="631"/>
      <c r="G72" s="186"/>
      <c r="H72" s="185"/>
      <c r="I72" s="185"/>
      <c r="J72" s="185"/>
      <c r="K72" s="537" t="s">
        <v>1702</v>
      </c>
      <c r="L72" s="554"/>
      <c r="M72" s="525">
        <v>30000000</v>
      </c>
      <c r="N72" s="235">
        <v>10000000</v>
      </c>
      <c r="O72" s="536"/>
    </row>
    <row r="73" spans="1:15" ht="22.5" customHeight="1" x14ac:dyDescent="0.15">
      <c r="A73" s="169"/>
      <c r="B73" s="178"/>
      <c r="C73" s="184"/>
      <c r="D73" s="574"/>
      <c r="E73" s="185"/>
      <c r="F73" s="631"/>
      <c r="G73" s="186"/>
      <c r="H73" s="186"/>
      <c r="I73" s="185"/>
      <c r="J73" s="185"/>
      <c r="K73" s="537" t="s">
        <v>1703</v>
      </c>
      <c r="L73" s="538" t="s">
        <v>1704</v>
      </c>
      <c r="M73" s="532">
        <v>30000000</v>
      </c>
      <c r="N73" s="551">
        <v>0</v>
      </c>
      <c r="O73" s="536"/>
    </row>
    <row r="74" spans="1:15" ht="22.5" customHeight="1" x14ac:dyDescent="0.15">
      <c r="A74" s="169"/>
      <c r="B74" s="178"/>
      <c r="C74" s="184"/>
      <c r="D74" s="574"/>
      <c r="E74" s="185"/>
      <c r="F74" s="631"/>
      <c r="G74" s="186"/>
      <c r="H74" s="186"/>
      <c r="I74" s="185"/>
      <c r="J74" s="185"/>
      <c r="K74" s="559" t="s">
        <v>1705</v>
      </c>
      <c r="L74" s="557"/>
      <c r="M74" s="524">
        <v>15000000</v>
      </c>
      <c r="N74" s="553"/>
      <c r="O74" s="536"/>
    </row>
    <row r="75" spans="1:15" ht="22.5" customHeight="1" x14ac:dyDescent="0.15">
      <c r="A75" s="169"/>
      <c r="B75" s="178"/>
      <c r="C75" s="184"/>
      <c r="D75" s="574"/>
      <c r="E75" s="185"/>
      <c r="F75" s="631"/>
      <c r="G75" s="186"/>
      <c r="H75" s="185"/>
      <c r="I75" s="185"/>
      <c r="J75" s="185"/>
      <c r="K75" s="537" t="s">
        <v>1706</v>
      </c>
      <c r="L75" s="538" t="s">
        <v>1707</v>
      </c>
      <c r="M75" s="532">
        <v>15000000</v>
      </c>
      <c r="N75" s="551">
        <v>60000000</v>
      </c>
      <c r="O75" s="536"/>
    </row>
    <row r="76" spans="1:15" ht="22.5" customHeight="1" x14ac:dyDescent="0.15">
      <c r="A76" s="169"/>
      <c r="B76" s="178"/>
      <c r="C76" s="184"/>
      <c r="D76" s="574"/>
      <c r="E76" s="185"/>
      <c r="F76" s="631"/>
      <c r="G76" s="186"/>
      <c r="H76" s="185"/>
      <c r="I76" s="185"/>
      <c r="J76" s="185"/>
      <c r="K76" s="537" t="s">
        <v>1708</v>
      </c>
      <c r="L76" s="538"/>
      <c r="M76" s="531">
        <v>3000000</v>
      </c>
      <c r="N76" s="552">
        <v>60000000</v>
      </c>
      <c r="O76" s="536"/>
    </row>
    <row r="77" spans="1:15" ht="22.5" customHeight="1" x14ac:dyDescent="0.15">
      <c r="A77" s="169"/>
      <c r="B77" s="178"/>
      <c r="C77" s="184"/>
      <c r="D77" s="574"/>
      <c r="E77" s="185"/>
      <c r="F77" s="631"/>
      <c r="G77" s="186"/>
      <c r="H77" s="185"/>
      <c r="I77" s="185"/>
      <c r="J77" s="185"/>
      <c r="K77" s="537" t="s">
        <v>1709</v>
      </c>
      <c r="L77" s="538" t="s">
        <v>1710</v>
      </c>
      <c r="M77" s="532">
        <v>3000000</v>
      </c>
      <c r="N77" s="551">
        <v>0</v>
      </c>
      <c r="O77" s="536"/>
    </row>
    <row r="78" spans="1:15" ht="22.5" customHeight="1" x14ac:dyDescent="0.15">
      <c r="A78" s="169"/>
      <c r="B78" s="178"/>
      <c r="C78" s="184"/>
      <c r="D78" s="574"/>
      <c r="E78" s="185"/>
      <c r="F78" s="631"/>
      <c r="G78" s="186"/>
      <c r="H78" s="185"/>
      <c r="I78" s="185"/>
      <c r="J78" s="185"/>
      <c r="K78" s="559" t="s">
        <v>31</v>
      </c>
      <c r="L78" s="557"/>
      <c r="M78" s="524">
        <v>375126000</v>
      </c>
      <c r="N78" s="217">
        <v>0</v>
      </c>
      <c r="O78" s="536"/>
    </row>
    <row r="79" spans="1:15" ht="22.5" customHeight="1" x14ac:dyDescent="0.15">
      <c r="A79" s="169"/>
      <c r="B79" s="178"/>
      <c r="C79" s="184"/>
      <c r="D79" s="574"/>
      <c r="E79" s="185"/>
      <c r="F79" s="631"/>
      <c r="G79" s="186"/>
      <c r="H79" s="185"/>
      <c r="I79" s="185"/>
      <c r="J79" s="185"/>
      <c r="K79" s="537" t="s">
        <v>1711</v>
      </c>
      <c r="L79" s="538" t="s">
        <v>1712</v>
      </c>
      <c r="M79" s="532">
        <v>374148000</v>
      </c>
      <c r="N79" s="551">
        <v>0</v>
      </c>
      <c r="O79" s="536"/>
    </row>
    <row r="80" spans="1:15" ht="22.5" customHeight="1" x14ac:dyDescent="0.15">
      <c r="A80" s="169"/>
      <c r="B80" s="178"/>
      <c r="C80" s="184"/>
      <c r="D80" s="574"/>
      <c r="E80" s="185"/>
      <c r="F80" s="631"/>
      <c r="G80" s="186"/>
      <c r="H80" s="185"/>
      <c r="I80" s="185"/>
      <c r="J80" s="185"/>
      <c r="K80" s="559" t="s">
        <v>30</v>
      </c>
      <c r="L80" s="557" t="s">
        <v>1713</v>
      </c>
      <c r="M80" s="523">
        <v>978000</v>
      </c>
      <c r="N80" s="217">
        <v>0</v>
      </c>
      <c r="O80" s="536"/>
    </row>
    <row r="81" spans="1:15" ht="36.75" customHeight="1" x14ac:dyDescent="0.15">
      <c r="A81" s="169"/>
      <c r="B81" s="178"/>
      <c r="C81" s="184"/>
      <c r="D81" s="574"/>
      <c r="E81" s="185"/>
      <c r="F81" s="631"/>
      <c r="G81" s="186"/>
      <c r="H81" s="185"/>
      <c r="I81" s="185"/>
      <c r="J81" s="185"/>
      <c r="K81" s="537" t="s">
        <v>29</v>
      </c>
      <c r="L81" s="538"/>
      <c r="M81" s="531">
        <v>1662610800</v>
      </c>
      <c r="N81" s="552">
        <v>1148400000</v>
      </c>
      <c r="O81" s="536"/>
    </row>
    <row r="82" spans="1:15" ht="22.5" customHeight="1" x14ac:dyDescent="0.15">
      <c r="A82" s="169"/>
      <c r="B82" s="178"/>
      <c r="C82" s="184"/>
      <c r="D82" s="574"/>
      <c r="E82" s="185"/>
      <c r="F82" s="631"/>
      <c r="G82" s="186"/>
      <c r="H82" s="185"/>
      <c r="I82" s="185"/>
      <c r="J82" s="185"/>
      <c r="K82" s="537" t="s">
        <v>28</v>
      </c>
      <c r="L82" s="538" t="s">
        <v>1716</v>
      </c>
      <c r="M82" s="532">
        <v>1487352000</v>
      </c>
      <c r="N82" s="552">
        <v>1000000</v>
      </c>
      <c r="O82" s="536"/>
    </row>
    <row r="83" spans="1:15" ht="22.5" customHeight="1" x14ac:dyDescent="0.15">
      <c r="A83" s="169"/>
      <c r="B83" s="178"/>
      <c r="C83" s="184"/>
      <c r="D83" s="574"/>
      <c r="E83" s="185"/>
      <c r="F83" s="631"/>
      <c r="G83" s="186"/>
      <c r="H83" s="185"/>
      <c r="I83" s="185"/>
      <c r="J83" s="185"/>
      <c r="K83" s="537" t="s">
        <v>27</v>
      </c>
      <c r="L83" s="538" t="s">
        <v>1932</v>
      </c>
      <c r="M83" s="532">
        <v>50542800</v>
      </c>
      <c r="N83" s="551">
        <v>1023600000</v>
      </c>
      <c r="O83" s="536"/>
    </row>
    <row r="84" spans="1:15" ht="39" customHeight="1" x14ac:dyDescent="0.15">
      <c r="A84" s="169"/>
      <c r="B84" s="178"/>
      <c r="C84" s="184"/>
      <c r="D84" s="574"/>
      <c r="E84" s="185"/>
      <c r="F84" s="631"/>
      <c r="G84" s="186"/>
      <c r="H84" s="185"/>
      <c r="I84" s="185"/>
      <c r="J84" s="185"/>
      <c r="K84" s="537" t="s">
        <v>1718</v>
      </c>
      <c r="L84" s="550" t="s">
        <v>1933</v>
      </c>
      <c r="M84" s="522">
        <v>124716000</v>
      </c>
      <c r="N84" s="218">
        <v>944400000</v>
      </c>
      <c r="O84" s="536"/>
    </row>
    <row r="85" spans="1:15" ht="22.5" customHeight="1" x14ac:dyDescent="0.15">
      <c r="A85" s="169"/>
      <c r="B85" s="178"/>
      <c r="C85" s="184"/>
      <c r="D85" s="574"/>
      <c r="E85" s="185"/>
      <c r="F85" s="631"/>
      <c r="G85" s="186"/>
      <c r="H85" s="186"/>
      <c r="I85" s="185"/>
      <c r="J85" s="186"/>
      <c r="K85" s="537" t="s">
        <v>26</v>
      </c>
      <c r="L85" s="550"/>
      <c r="M85" s="521">
        <v>173390000</v>
      </c>
      <c r="N85" s="218">
        <v>33000000</v>
      </c>
      <c r="O85" s="536"/>
    </row>
    <row r="86" spans="1:15" ht="22.5" customHeight="1" x14ac:dyDescent="0.15">
      <c r="A86" s="169"/>
      <c r="B86" s="178"/>
      <c r="C86" s="184"/>
      <c r="D86" s="574"/>
      <c r="E86" s="185"/>
      <c r="F86" s="631"/>
      <c r="G86" s="186"/>
      <c r="H86" s="186"/>
      <c r="I86" s="185"/>
      <c r="J86" s="186"/>
      <c r="K86" s="537" t="s">
        <v>1720</v>
      </c>
      <c r="L86" s="538" t="s">
        <v>1721</v>
      </c>
      <c r="M86" s="532">
        <v>37000000</v>
      </c>
      <c r="N86" s="551">
        <v>242270000</v>
      </c>
      <c r="O86" s="536"/>
    </row>
    <row r="87" spans="1:15" ht="22.5" customHeight="1" x14ac:dyDescent="0.15">
      <c r="A87" s="169"/>
      <c r="B87" s="178"/>
      <c r="C87" s="184"/>
      <c r="D87" s="574"/>
      <c r="E87" s="185"/>
      <c r="F87" s="631"/>
      <c r="G87" s="186"/>
      <c r="H87" s="186"/>
      <c r="I87" s="185"/>
      <c r="J87" s="186"/>
      <c r="K87" s="537" t="s">
        <v>1722</v>
      </c>
      <c r="L87" s="538" t="s">
        <v>1934</v>
      </c>
      <c r="M87" s="532">
        <v>31080000</v>
      </c>
      <c r="N87" s="552">
        <v>29600000</v>
      </c>
      <c r="O87" s="536"/>
    </row>
    <row r="88" spans="1:15" ht="26.25" customHeight="1" x14ac:dyDescent="0.15">
      <c r="A88" s="169"/>
      <c r="B88" s="178"/>
      <c r="C88" s="184"/>
      <c r="D88" s="574"/>
      <c r="E88" s="185"/>
      <c r="F88" s="631"/>
      <c r="G88" s="186"/>
      <c r="H88" s="186"/>
      <c r="I88" s="185"/>
      <c r="J88" s="186"/>
      <c r="K88" s="537" t="s">
        <v>1724</v>
      </c>
      <c r="L88" s="550" t="s">
        <v>1935</v>
      </c>
      <c r="M88" s="522">
        <v>29600000</v>
      </c>
      <c r="N88" s="218">
        <v>56980000</v>
      </c>
      <c r="O88" s="536"/>
    </row>
    <row r="89" spans="1:15" ht="26.25" customHeight="1" x14ac:dyDescent="0.15">
      <c r="A89" s="169"/>
      <c r="B89" s="178"/>
      <c r="C89" s="184"/>
      <c r="D89" s="574"/>
      <c r="E89" s="185"/>
      <c r="F89" s="631"/>
      <c r="G89" s="186"/>
      <c r="H89" s="186"/>
      <c r="I89" s="185"/>
      <c r="J89" s="186"/>
      <c r="K89" s="537" t="s">
        <v>1936</v>
      </c>
      <c r="L89" s="550" t="s">
        <v>1937</v>
      </c>
      <c r="M89" s="522">
        <v>49210000</v>
      </c>
      <c r="N89" s="218">
        <v>33300000</v>
      </c>
      <c r="O89" s="536"/>
    </row>
    <row r="90" spans="1:15" ht="22.5" x14ac:dyDescent="0.15">
      <c r="A90" s="169"/>
      <c r="B90" s="178"/>
      <c r="C90" s="184"/>
      <c r="D90" s="574"/>
      <c r="E90" s="185"/>
      <c r="F90" s="631"/>
      <c r="G90" s="186"/>
      <c r="H90" s="186"/>
      <c r="I90" s="185"/>
      <c r="J90" s="186"/>
      <c r="K90" s="81" t="s">
        <v>1728</v>
      </c>
      <c r="L90" s="550" t="s">
        <v>1729</v>
      </c>
      <c r="M90" s="522">
        <v>16650000</v>
      </c>
      <c r="N90" s="218">
        <v>93240000</v>
      </c>
      <c r="O90" s="536"/>
    </row>
    <row r="91" spans="1:15" ht="22.5" x14ac:dyDescent="0.15">
      <c r="A91" s="169"/>
      <c r="B91" s="178"/>
      <c r="C91" s="184"/>
      <c r="D91" s="574"/>
      <c r="E91" s="185"/>
      <c r="F91" s="631"/>
      <c r="G91" s="186"/>
      <c r="H91" s="186"/>
      <c r="I91" s="185"/>
      <c r="J91" s="186"/>
      <c r="K91" s="81" t="s">
        <v>1730</v>
      </c>
      <c r="L91" s="206" t="s">
        <v>1938</v>
      </c>
      <c r="M91" s="522">
        <v>8000000</v>
      </c>
      <c r="N91" s="218">
        <v>16650000</v>
      </c>
      <c r="O91" s="536"/>
    </row>
    <row r="92" spans="1:15" x14ac:dyDescent="0.15">
      <c r="A92" s="169"/>
      <c r="B92" s="178"/>
      <c r="C92" s="184"/>
      <c r="D92" s="574"/>
      <c r="E92" s="185"/>
      <c r="F92" s="631"/>
      <c r="G92" s="186"/>
      <c r="H92" s="186"/>
      <c r="I92" s="185"/>
      <c r="J92" s="186"/>
      <c r="K92" s="322" t="s">
        <v>1732</v>
      </c>
      <c r="L92" s="323" t="s">
        <v>1733</v>
      </c>
      <c r="M92" s="520">
        <v>1850000</v>
      </c>
      <c r="N92" s="534">
        <v>12500000</v>
      </c>
      <c r="O92" s="536"/>
    </row>
    <row r="93" spans="1:15" ht="22.5" customHeight="1" x14ac:dyDescent="0.15">
      <c r="A93" s="169"/>
      <c r="B93" s="178"/>
      <c r="C93" s="179" t="s">
        <v>485</v>
      </c>
      <c r="D93" s="568">
        <v>1000</v>
      </c>
      <c r="E93" s="172">
        <f>+D93</f>
        <v>1000</v>
      </c>
      <c r="F93" s="622">
        <v>1000</v>
      </c>
      <c r="G93" s="172">
        <f>+F93</f>
        <v>1000</v>
      </c>
      <c r="H93" s="174">
        <f>+E93-G93</f>
        <v>0</v>
      </c>
      <c r="I93" s="172">
        <v>0</v>
      </c>
      <c r="J93" s="172">
        <v>1000</v>
      </c>
      <c r="K93" s="545"/>
      <c r="L93" s="546"/>
      <c r="M93" s="519"/>
      <c r="N93" s="189"/>
    </row>
    <row r="94" spans="1:15" ht="22.5" customHeight="1" x14ac:dyDescent="0.15">
      <c r="A94" s="169"/>
      <c r="B94" s="178"/>
      <c r="C94" s="184"/>
      <c r="D94" s="574"/>
      <c r="E94" s="185"/>
      <c r="F94" s="631"/>
      <c r="G94" s="186"/>
      <c r="H94" s="186"/>
      <c r="I94" s="185"/>
      <c r="J94" s="186"/>
      <c r="K94" s="11" t="s">
        <v>25</v>
      </c>
      <c r="L94" s="12"/>
      <c r="M94" s="531">
        <v>1000000</v>
      </c>
      <c r="N94" s="78">
        <v>1000000</v>
      </c>
    </row>
    <row r="95" spans="1:15" ht="22.5" customHeight="1" x14ac:dyDescent="0.15">
      <c r="A95" s="169"/>
      <c r="B95" s="178"/>
      <c r="C95" s="184"/>
      <c r="D95" s="574"/>
      <c r="E95" s="185"/>
      <c r="F95" s="631"/>
      <c r="G95" s="186"/>
      <c r="H95" s="186"/>
      <c r="I95" s="185"/>
      <c r="J95" s="186"/>
      <c r="K95" s="11" t="s">
        <v>24</v>
      </c>
      <c r="L95" s="12" t="s">
        <v>631</v>
      </c>
      <c r="M95" s="532">
        <v>1000000</v>
      </c>
      <c r="N95" s="216">
        <v>1000000</v>
      </c>
    </row>
    <row r="96" spans="1:15" ht="22.5" customHeight="1" x14ac:dyDescent="0.15">
      <c r="A96" s="169"/>
      <c r="B96" s="178"/>
      <c r="C96" s="179" t="s">
        <v>569</v>
      </c>
      <c r="D96" s="568">
        <v>0</v>
      </c>
      <c r="E96" s="172">
        <f>+D96</f>
        <v>0</v>
      </c>
      <c r="F96" s="622">
        <v>0</v>
      </c>
      <c r="G96" s="172">
        <f>+F96</f>
        <v>0</v>
      </c>
      <c r="H96" s="174">
        <f>+E96-G96</f>
        <v>0</v>
      </c>
      <c r="I96" s="172">
        <v>120</v>
      </c>
      <c r="J96" s="172">
        <v>840</v>
      </c>
      <c r="K96" s="187"/>
      <c r="L96" s="188"/>
      <c r="M96" s="519"/>
      <c r="N96" s="189"/>
    </row>
    <row r="97" spans="1:14" ht="22.5" customHeight="1" x14ac:dyDescent="0.15">
      <c r="A97" s="169"/>
      <c r="B97" s="178"/>
      <c r="C97" s="179" t="s">
        <v>486</v>
      </c>
      <c r="D97" s="568">
        <v>166209</v>
      </c>
      <c r="E97" s="172">
        <f>+D97</f>
        <v>166209</v>
      </c>
      <c r="F97" s="622">
        <v>123315</v>
      </c>
      <c r="G97" s="172">
        <f>+F97</f>
        <v>123315</v>
      </c>
      <c r="H97" s="174">
        <f>+E97-G97</f>
        <v>42894</v>
      </c>
      <c r="I97" s="172">
        <v>455417</v>
      </c>
      <c r="J97" s="172">
        <v>-287272</v>
      </c>
      <c r="K97" s="187"/>
      <c r="L97" s="188"/>
      <c r="M97" s="519"/>
      <c r="N97" s="189"/>
    </row>
    <row r="98" spans="1:14" ht="22.5" customHeight="1" x14ac:dyDescent="0.15">
      <c r="A98" s="169"/>
      <c r="B98" s="178"/>
      <c r="C98" s="180"/>
      <c r="D98" s="572"/>
      <c r="E98" s="181"/>
      <c r="F98" s="628"/>
      <c r="G98" s="182"/>
      <c r="H98" s="182"/>
      <c r="I98" s="181"/>
      <c r="J98" s="182"/>
      <c r="K98" s="537" t="s">
        <v>21</v>
      </c>
      <c r="L98" s="538"/>
      <c r="M98" s="531">
        <v>6100000</v>
      </c>
      <c r="N98" s="214">
        <v>7000000</v>
      </c>
    </row>
    <row r="99" spans="1:14" ht="22.5" customHeight="1" x14ac:dyDescent="0.15">
      <c r="A99" s="169"/>
      <c r="B99" s="178"/>
      <c r="C99" s="184"/>
      <c r="D99" s="574"/>
      <c r="E99" s="185"/>
      <c r="F99" s="631"/>
      <c r="G99" s="186"/>
      <c r="H99" s="186"/>
      <c r="I99" s="185"/>
      <c r="J99" s="186"/>
      <c r="K99" s="537" t="s">
        <v>20</v>
      </c>
      <c r="L99" s="538" t="s">
        <v>1051</v>
      </c>
      <c r="M99" s="532">
        <v>4800000</v>
      </c>
      <c r="N99" s="216">
        <v>6000000</v>
      </c>
    </row>
    <row r="100" spans="1:14" ht="22.5" customHeight="1" x14ac:dyDescent="0.15">
      <c r="A100" s="169"/>
      <c r="B100" s="178"/>
      <c r="C100" s="184"/>
      <c r="D100" s="574"/>
      <c r="E100" s="185"/>
      <c r="F100" s="631"/>
      <c r="G100" s="186"/>
      <c r="H100" s="186"/>
      <c r="I100" s="185"/>
      <c r="J100" s="186"/>
      <c r="K100" s="537" t="s">
        <v>362</v>
      </c>
      <c r="L100" s="538" t="s">
        <v>1737</v>
      </c>
      <c r="M100" s="532">
        <v>900000</v>
      </c>
      <c r="N100" s="216">
        <v>600000</v>
      </c>
    </row>
    <row r="101" spans="1:14" ht="22.5" customHeight="1" x14ac:dyDescent="0.15">
      <c r="A101" s="169"/>
      <c r="B101" s="178"/>
      <c r="C101" s="184"/>
      <c r="D101" s="574"/>
      <c r="E101" s="185"/>
      <c r="F101" s="631"/>
      <c r="G101" s="186"/>
      <c r="H101" s="186"/>
      <c r="I101" s="185"/>
      <c r="J101" s="186"/>
      <c r="K101" s="537" t="s">
        <v>363</v>
      </c>
      <c r="L101" s="538" t="s">
        <v>1527</v>
      </c>
      <c r="M101" s="532">
        <v>400000</v>
      </c>
      <c r="N101" s="216">
        <v>400000</v>
      </c>
    </row>
    <row r="102" spans="1:14" ht="22.5" customHeight="1" x14ac:dyDescent="0.15">
      <c r="A102" s="169"/>
      <c r="B102" s="178"/>
      <c r="C102" s="184"/>
      <c r="D102" s="574"/>
      <c r="E102" s="185"/>
      <c r="F102" s="631"/>
      <c r="G102" s="186"/>
      <c r="H102" s="186"/>
      <c r="I102" s="185"/>
      <c r="J102" s="186"/>
      <c r="K102" s="537" t="s">
        <v>19</v>
      </c>
      <c r="L102" s="538"/>
      <c r="M102" s="531">
        <v>22550000</v>
      </c>
      <c r="N102" s="214">
        <v>29080000</v>
      </c>
    </row>
    <row r="103" spans="1:14" ht="22.5" customHeight="1" x14ac:dyDescent="0.15">
      <c r="A103" s="169"/>
      <c r="B103" s="178"/>
      <c r="C103" s="184"/>
      <c r="D103" s="574"/>
      <c r="E103" s="185"/>
      <c r="F103" s="631"/>
      <c r="G103" s="186"/>
      <c r="H103" s="186"/>
      <c r="I103" s="185"/>
      <c r="J103" s="186"/>
      <c r="K103" s="537" t="s">
        <v>1738</v>
      </c>
      <c r="L103" s="550" t="s">
        <v>1939</v>
      </c>
      <c r="M103" s="518">
        <v>6000000</v>
      </c>
      <c r="N103" s="218">
        <v>6000000</v>
      </c>
    </row>
    <row r="104" spans="1:14" ht="22.5" customHeight="1" x14ac:dyDescent="0.15">
      <c r="A104" s="169"/>
      <c r="B104" s="178"/>
      <c r="C104" s="184"/>
      <c r="D104" s="574"/>
      <c r="E104" s="185"/>
      <c r="F104" s="631"/>
      <c r="G104" s="186"/>
      <c r="H104" s="186"/>
      <c r="I104" s="185"/>
      <c r="J104" s="186"/>
      <c r="K104" s="537" t="s">
        <v>1740</v>
      </c>
      <c r="L104" s="550" t="s">
        <v>1940</v>
      </c>
      <c r="M104" s="518">
        <v>2400000</v>
      </c>
      <c r="N104" s="218">
        <v>2400000</v>
      </c>
    </row>
    <row r="105" spans="1:14" ht="22.5" customHeight="1" x14ac:dyDescent="0.15">
      <c r="A105" s="169"/>
      <c r="B105" s="178"/>
      <c r="C105" s="184"/>
      <c r="D105" s="574"/>
      <c r="E105" s="185"/>
      <c r="F105" s="631"/>
      <c r="G105" s="186"/>
      <c r="H105" s="186"/>
      <c r="I105" s="185"/>
      <c r="J105" s="186"/>
      <c r="K105" s="537" t="s">
        <v>18</v>
      </c>
      <c r="L105" s="550" t="s">
        <v>1941</v>
      </c>
      <c r="M105" s="518">
        <v>4000000</v>
      </c>
      <c r="N105" s="218">
        <v>4000000</v>
      </c>
    </row>
    <row r="106" spans="1:14" ht="22.5" customHeight="1" x14ac:dyDescent="0.15">
      <c r="A106" s="169"/>
      <c r="B106" s="178"/>
      <c r="C106" s="184"/>
      <c r="D106" s="574"/>
      <c r="E106" s="185"/>
      <c r="F106" s="631"/>
      <c r="G106" s="186"/>
      <c r="H106" s="186"/>
      <c r="I106" s="185"/>
      <c r="J106" s="186"/>
      <c r="K106" s="537" t="s">
        <v>364</v>
      </c>
      <c r="L106" s="550" t="s">
        <v>1942</v>
      </c>
      <c r="M106" s="518">
        <v>10150000</v>
      </c>
      <c r="N106" s="218">
        <v>12180000</v>
      </c>
    </row>
    <row r="107" spans="1:14" ht="22.5" customHeight="1" x14ac:dyDescent="0.15">
      <c r="A107" s="169"/>
      <c r="B107" s="178"/>
      <c r="C107" s="184"/>
      <c r="D107" s="574"/>
      <c r="E107" s="185"/>
      <c r="F107" s="631"/>
      <c r="G107" s="186"/>
      <c r="H107" s="186"/>
      <c r="I107" s="185"/>
      <c r="J107" s="186"/>
      <c r="K107" s="537" t="s">
        <v>17</v>
      </c>
      <c r="L107" s="538"/>
      <c r="M107" s="531">
        <v>1900000</v>
      </c>
      <c r="N107" s="214">
        <v>2100000</v>
      </c>
    </row>
    <row r="108" spans="1:14" ht="22.5" customHeight="1" x14ac:dyDescent="0.15">
      <c r="A108" s="169"/>
      <c r="B108" s="178"/>
      <c r="C108" s="184"/>
      <c r="D108" s="574"/>
      <c r="E108" s="185"/>
      <c r="F108" s="631"/>
      <c r="G108" s="186"/>
      <c r="H108" s="186"/>
      <c r="I108" s="185"/>
      <c r="J108" s="186"/>
      <c r="K108" s="537" t="s">
        <v>16</v>
      </c>
      <c r="L108" s="206" t="s">
        <v>1566</v>
      </c>
      <c r="M108" s="518">
        <v>1000000</v>
      </c>
      <c r="N108" s="218">
        <v>1000000</v>
      </c>
    </row>
    <row r="109" spans="1:14" ht="22.5" customHeight="1" x14ac:dyDescent="0.15">
      <c r="A109" s="169"/>
      <c r="B109" s="178"/>
      <c r="C109" s="184"/>
      <c r="D109" s="574"/>
      <c r="E109" s="185"/>
      <c r="F109" s="631"/>
      <c r="G109" s="186"/>
      <c r="H109" s="186"/>
      <c r="I109" s="185"/>
      <c r="J109" s="186"/>
      <c r="K109" s="537" t="s">
        <v>15</v>
      </c>
      <c r="L109" s="206" t="s">
        <v>1943</v>
      </c>
      <c r="M109" s="518">
        <v>900000</v>
      </c>
      <c r="N109" s="218">
        <v>1100000</v>
      </c>
    </row>
    <row r="110" spans="1:14" ht="22.5" customHeight="1" x14ac:dyDescent="0.15">
      <c r="A110" s="169"/>
      <c r="B110" s="178"/>
      <c r="C110" s="184"/>
      <c r="D110" s="574"/>
      <c r="E110" s="185"/>
      <c r="F110" s="631"/>
      <c r="G110" s="186"/>
      <c r="H110" s="186"/>
      <c r="I110" s="185"/>
      <c r="J110" s="186"/>
      <c r="K110" s="537" t="s">
        <v>14</v>
      </c>
      <c r="L110" s="538"/>
      <c r="M110" s="531">
        <v>23814000</v>
      </c>
      <c r="N110" s="214">
        <v>23940000</v>
      </c>
    </row>
    <row r="111" spans="1:14" ht="36" customHeight="1" x14ac:dyDescent="0.15">
      <c r="A111" s="169"/>
      <c r="B111" s="178"/>
      <c r="C111" s="184"/>
      <c r="D111" s="574"/>
      <c r="E111" s="185"/>
      <c r="F111" s="631"/>
      <c r="G111" s="186"/>
      <c r="H111" s="186"/>
      <c r="I111" s="185"/>
      <c r="J111" s="186"/>
      <c r="K111" s="537" t="s">
        <v>1746</v>
      </c>
      <c r="L111" s="557" t="s">
        <v>1944</v>
      </c>
      <c r="M111" s="530">
        <v>23814000</v>
      </c>
      <c r="N111" s="217">
        <v>23940000</v>
      </c>
    </row>
    <row r="112" spans="1:14" ht="22.5" customHeight="1" x14ac:dyDescent="0.15">
      <c r="A112" s="169"/>
      <c r="B112" s="178"/>
      <c r="C112" s="184"/>
      <c r="D112" s="574"/>
      <c r="E112" s="185"/>
      <c r="F112" s="631"/>
      <c r="G112" s="186"/>
      <c r="H112" s="186"/>
      <c r="I112" s="185"/>
      <c r="J112" s="186"/>
      <c r="K112" s="537" t="s">
        <v>1748</v>
      </c>
      <c r="L112" s="538"/>
      <c r="M112" s="531">
        <v>8760000</v>
      </c>
      <c r="N112" s="214">
        <v>8000000</v>
      </c>
    </row>
    <row r="113" spans="1:14" ht="22.5" customHeight="1" x14ac:dyDescent="0.15">
      <c r="A113" s="169"/>
      <c r="B113" s="178"/>
      <c r="C113" s="184"/>
      <c r="D113" s="574"/>
      <c r="E113" s="185"/>
      <c r="F113" s="631"/>
      <c r="G113" s="186"/>
      <c r="H113" s="186"/>
      <c r="I113" s="185"/>
      <c r="J113" s="186"/>
      <c r="K113" s="537" t="s">
        <v>13</v>
      </c>
      <c r="L113" s="206" t="s">
        <v>1749</v>
      </c>
      <c r="M113" s="518">
        <v>800000</v>
      </c>
      <c r="N113" s="218">
        <v>800000</v>
      </c>
    </row>
    <row r="114" spans="1:14" ht="22.5" customHeight="1" x14ac:dyDescent="0.15">
      <c r="A114" s="169"/>
      <c r="B114" s="178"/>
      <c r="C114" s="184"/>
      <c r="D114" s="574"/>
      <c r="E114" s="185"/>
      <c r="F114" s="631"/>
      <c r="G114" s="186"/>
      <c r="H114" s="186"/>
      <c r="I114" s="185"/>
      <c r="J114" s="186"/>
      <c r="K114" s="537" t="s">
        <v>1750</v>
      </c>
      <c r="L114" s="550" t="s">
        <v>1945</v>
      </c>
      <c r="M114" s="518">
        <v>4560000</v>
      </c>
      <c r="N114" s="218">
        <v>6800000</v>
      </c>
    </row>
    <row r="115" spans="1:14" ht="22.5" customHeight="1" x14ac:dyDescent="0.15">
      <c r="A115" s="169"/>
      <c r="B115" s="178"/>
      <c r="C115" s="184"/>
      <c r="D115" s="574"/>
      <c r="E115" s="185"/>
      <c r="F115" s="631"/>
      <c r="G115" s="186"/>
      <c r="H115" s="186"/>
      <c r="I115" s="185"/>
      <c r="J115" s="186"/>
      <c r="K115" s="537" t="s">
        <v>1752</v>
      </c>
      <c r="L115" s="550" t="s">
        <v>1753</v>
      </c>
      <c r="M115" s="518">
        <v>1000000</v>
      </c>
      <c r="N115" s="218">
        <v>400000</v>
      </c>
    </row>
    <row r="116" spans="1:14" ht="22.5" customHeight="1" x14ac:dyDescent="0.15">
      <c r="A116" s="169"/>
      <c r="B116" s="178"/>
      <c r="C116" s="184"/>
      <c r="D116" s="574"/>
      <c r="E116" s="185"/>
      <c r="F116" s="631"/>
      <c r="G116" s="186"/>
      <c r="H116" s="186"/>
      <c r="I116" s="185"/>
      <c r="J116" s="186"/>
      <c r="K116" s="537" t="s">
        <v>1754</v>
      </c>
      <c r="L116" s="538" t="s">
        <v>1755</v>
      </c>
      <c r="M116" s="532">
        <v>1800000</v>
      </c>
      <c r="N116" s="214">
        <v>2500000</v>
      </c>
    </row>
    <row r="117" spans="1:14" ht="22.5" customHeight="1" x14ac:dyDescent="0.15">
      <c r="A117" s="169"/>
      <c r="B117" s="178"/>
      <c r="C117" s="184"/>
      <c r="D117" s="574"/>
      <c r="E117" s="185"/>
      <c r="F117" s="631"/>
      <c r="G117" s="186"/>
      <c r="H117" s="186"/>
      <c r="I117" s="185"/>
      <c r="J117" s="186"/>
      <c r="K117" s="537" t="s">
        <v>1756</v>
      </c>
      <c r="L117" s="538" t="s">
        <v>1757</v>
      </c>
      <c r="M117" s="532">
        <v>600000</v>
      </c>
      <c r="N117" s="216">
        <v>1200000</v>
      </c>
    </row>
    <row r="118" spans="1:14" ht="22.5" customHeight="1" x14ac:dyDescent="0.15">
      <c r="A118" s="169"/>
      <c r="B118" s="178"/>
      <c r="C118" s="184"/>
      <c r="D118" s="574"/>
      <c r="E118" s="185"/>
      <c r="F118" s="631"/>
      <c r="G118" s="186"/>
      <c r="H118" s="186"/>
      <c r="I118" s="185"/>
      <c r="J118" s="186"/>
      <c r="K118" s="81" t="s">
        <v>12</v>
      </c>
      <c r="L118" s="206"/>
      <c r="M118" s="521">
        <v>2500000</v>
      </c>
      <c r="N118" s="218">
        <v>1000000</v>
      </c>
    </row>
    <row r="119" spans="1:14" ht="22.5" customHeight="1" x14ac:dyDescent="0.15">
      <c r="A119" s="169"/>
      <c r="B119" s="178"/>
      <c r="C119" s="184"/>
      <c r="D119" s="574"/>
      <c r="E119" s="185"/>
      <c r="F119" s="631"/>
      <c r="G119" s="186"/>
      <c r="H119" s="186"/>
      <c r="I119" s="185"/>
      <c r="J119" s="186"/>
      <c r="K119" s="81" t="s">
        <v>1758</v>
      </c>
      <c r="L119" s="206" t="s">
        <v>1759</v>
      </c>
      <c r="M119" s="518">
        <v>1200000</v>
      </c>
      <c r="N119" s="218">
        <v>300000</v>
      </c>
    </row>
    <row r="120" spans="1:14" s="539" customFormat="1" ht="22.5" customHeight="1" x14ac:dyDescent="0.15">
      <c r="A120" s="540"/>
      <c r="B120" s="541"/>
      <c r="C120" s="542"/>
      <c r="D120" s="574"/>
      <c r="E120" s="543"/>
      <c r="F120" s="631"/>
      <c r="G120" s="544"/>
      <c r="H120" s="544"/>
      <c r="I120" s="543"/>
      <c r="J120" s="544"/>
      <c r="K120" s="81" t="s">
        <v>585</v>
      </c>
      <c r="L120" s="206" t="s">
        <v>11</v>
      </c>
      <c r="M120" s="518">
        <v>1000000</v>
      </c>
      <c r="N120" s="218"/>
    </row>
    <row r="121" spans="1:14" s="539" customFormat="1" ht="22.5" customHeight="1" x14ac:dyDescent="0.15">
      <c r="A121" s="540"/>
      <c r="B121" s="541"/>
      <c r="C121" s="542"/>
      <c r="D121" s="574"/>
      <c r="E121" s="543"/>
      <c r="F121" s="631"/>
      <c r="G121" s="544"/>
      <c r="H121" s="544"/>
      <c r="I121" s="543"/>
      <c r="J121" s="544"/>
      <c r="K121" s="81" t="s">
        <v>1946</v>
      </c>
      <c r="L121" s="206" t="s">
        <v>92</v>
      </c>
      <c r="M121" s="518">
        <v>300000</v>
      </c>
      <c r="N121" s="218"/>
    </row>
    <row r="122" spans="1:14" ht="22.5" customHeight="1" x14ac:dyDescent="0.15">
      <c r="A122" s="169"/>
      <c r="B122" s="178"/>
      <c r="C122" s="184"/>
      <c r="D122" s="574"/>
      <c r="E122" s="185"/>
      <c r="F122" s="631"/>
      <c r="G122" s="186"/>
      <c r="H122" s="186"/>
      <c r="I122" s="185"/>
      <c r="J122" s="186"/>
      <c r="K122" s="537" t="s">
        <v>10</v>
      </c>
      <c r="L122" s="538"/>
      <c r="M122" s="531">
        <v>2100000</v>
      </c>
      <c r="N122" s="214">
        <v>1290000</v>
      </c>
    </row>
    <row r="123" spans="1:14" ht="33" customHeight="1" x14ac:dyDescent="0.15">
      <c r="A123" s="169"/>
      <c r="B123" s="178"/>
      <c r="C123" s="184"/>
      <c r="D123" s="574"/>
      <c r="E123" s="185"/>
      <c r="F123" s="631"/>
      <c r="G123" s="186"/>
      <c r="H123" s="186"/>
      <c r="I123" s="185"/>
      <c r="J123" s="186"/>
      <c r="K123" s="81" t="s">
        <v>586</v>
      </c>
      <c r="L123" s="557" t="s">
        <v>1762</v>
      </c>
      <c r="M123" s="530">
        <v>590000</v>
      </c>
      <c r="N123" s="217">
        <v>470000</v>
      </c>
    </row>
    <row r="124" spans="1:14" ht="42" customHeight="1" x14ac:dyDescent="0.15">
      <c r="A124" s="169"/>
      <c r="B124" s="178"/>
      <c r="C124" s="184"/>
      <c r="D124" s="574"/>
      <c r="E124" s="185"/>
      <c r="F124" s="631"/>
      <c r="G124" s="186"/>
      <c r="H124" s="186"/>
      <c r="I124" s="185"/>
      <c r="J124" s="186"/>
      <c r="K124" s="81" t="s">
        <v>587</v>
      </c>
      <c r="L124" s="550" t="s">
        <v>1763</v>
      </c>
      <c r="M124" s="518">
        <v>1510000</v>
      </c>
      <c r="N124" s="218">
        <v>820000</v>
      </c>
    </row>
    <row r="125" spans="1:14" ht="22.5" customHeight="1" x14ac:dyDescent="0.15">
      <c r="A125" s="169"/>
      <c r="B125" s="178"/>
      <c r="C125" s="184"/>
      <c r="D125" s="574"/>
      <c r="E125" s="185"/>
      <c r="F125" s="631"/>
      <c r="G125" s="186"/>
      <c r="H125" s="186"/>
      <c r="I125" s="185"/>
      <c r="J125" s="186"/>
      <c r="K125" s="537" t="s">
        <v>9</v>
      </c>
      <c r="L125" s="538"/>
      <c r="M125" s="531">
        <v>1500000</v>
      </c>
      <c r="N125" s="214">
        <v>3000000</v>
      </c>
    </row>
    <row r="126" spans="1:14" ht="22.5" customHeight="1" x14ac:dyDescent="0.15">
      <c r="A126" s="169"/>
      <c r="B126" s="178"/>
      <c r="C126" s="184"/>
      <c r="D126" s="574"/>
      <c r="E126" s="185"/>
      <c r="F126" s="631"/>
      <c r="G126" s="186"/>
      <c r="H126" s="186"/>
      <c r="I126" s="185"/>
      <c r="J126" s="186"/>
      <c r="K126" s="537" t="s">
        <v>1764</v>
      </c>
      <c r="L126" s="321" t="s">
        <v>1765</v>
      </c>
      <c r="M126" s="528">
        <v>0</v>
      </c>
      <c r="N126" s="219">
        <v>1500000</v>
      </c>
    </row>
    <row r="127" spans="1:14" ht="22.5" customHeight="1" x14ac:dyDescent="0.15">
      <c r="A127" s="169"/>
      <c r="B127" s="178"/>
      <c r="C127" s="184"/>
      <c r="D127" s="574"/>
      <c r="E127" s="185"/>
      <c r="F127" s="631"/>
      <c r="G127" s="186"/>
      <c r="H127" s="186"/>
      <c r="I127" s="185"/>
      <c r="J127" s="186"/>
      <c r="K127" s="537" t="s">
        <v>1766</v>
      </c>
      <c r="L127" s="237" t="s">
        <v>1947</v>
      </c>
      <c r="M127" s="526">
        <v>1500000</v>
      </c>
      <c r="N127" s="235">
        <v>500000</v>
      </c>
    </row>
    <row r="128" spans="1:14" ht="22.5" customHeight="1" x14ac:dyDescent="0.15">
      <c r="A128" s="169"/>
      <c r="B128" s="178"/>
      <c r="C128" s="184"/>
      <c r="D128" s="574"/>
      <c r="E128" s="185"/>
      <c r="F128" s="631"/>
      <c r="G128" s="186"/>
      <c r="H128" s="186"/>
      <c r="I128" s="185"/>
      <c r="J128" s="186"/>
      <c r="K128" s="81" t="s">
        <v>1768</v>
      </c>
      <c r="L128" s="554" t="s">
        <v>129</v>
      </c>
      <c r="M128" s="526" t="s">
        <v>1931</v>
      </c>
      <c r="N128" s="235">
        <v>1000000</v>
      </c>
    </row>
    <row r="129" spans="1:14" ht="22.5" customHeight="1" x14ac:dyDescent="0.15">
      <c r="A129" s="169"/>
      <c r="B129" s="178"/>
      <c r="C129" s="184"/>
      <c r="D129" s="574"/>
      <c r="E129" s="185"/>
      <c r="F129" s="631"/>
      <c r="G129" s="186"/>
      <c r="H129" s="186"/>
      <c r="I129" s="185"/>
      <c r="J129" s="186"/>
      <c r="K129" s="537" t="s">
        <v>8</v>
      </c>
      <c r="L129" s="538"/>
      <c r="M129" s="531">
        <v>2160000</v>
      </c>
      <c r="N129" s="214">
        <v>2160000</v>
      </c>
    </row>
    <row r="130" spans="1:14" ht="22.5" customHeight="1" x14ac:dyDescent="0.15">
      <c r="A130" s="169"/>
      <c r="B130" s="178"/>
      <c r="C130" s="184"/>
      <c r="D130" s="574"/>
      <c r="E130" s="185"/>
      <c r="F130" s="631"/>
      <c r="G130" s="186"/>
      <c r="H130" s="186"/>
      <c r="I130" s="185"/>
      <c r="J130" s="186"/>
      <c r="K130" s="81" t="s">
        <v>365</v>
      </c>
      <c r="L130" s="305" t="s">
        <v>1948</v>
      </c>
      <c r="M130" s="530">
        <v>960000</v>
      </c>
      <c r="N130" s="217">
        <v>960000</v>
      </c>
    </row>
    <row r="131" spans="1:14" ht="22.5" customHeight="1" x14ac:dyDescent="0.15">
      <c r="A131" s="169"/>
      <c r="B131" s="178"/>
      <c r="C131" s="184"/>
      <c r="D131" s="574"/>
      <c r="E131" s="185"/>
      <c r="F131" s="631"/>
      <c r="G131" s="186"/>
      <c r="H131" s="186"/>
      <c r="I131" s="185"/>
      <c r="J131" s="186"/>
      <c r="K131" s="81" t="s">
        <v>588</v>
      </c>
      <c r="L131" s="305" t="s">
        <v>606</v>
      </c>
      <c r="M131" s="530">
        <v>400000</v>
      </c>
      <c r="N131" s="217">
        <v>400000</v>
      </c>
    </row>
    <row r="132" spans="1:14" ht="22.5" customHeight="1" x14ac:dyDescent="0.15">
      <c r="A132" s="169"/>
      <c r="B132" s="178"/>
      <c r="C132" s="184"/>
      <c r="D132" s="574"/>
      <c r="E132" s="185"/>
      <c r="F132" s="631"/>
      <c r="G132" s="186"/>
      <c r="H132" s="186"/>
      <c r="I132" s="185"/>
      <c r="J132" s="186"/>
      <c r="K132" s="81" t="s">
        <v>589</v>
      </c>
      <c r="L132" s="305" t="s">
        <v>1770</v>
      </c>
      <c r="M132" s="530">
        <v>600000</v>
      </c>
      <c r="N132" s="217">
        <v>600000</v>
      </c>
    </row>
    <row r="133" spans="1:14" ht="22.5" customHeight="1" x14ac:dyDescent="0.15">
      <c r="A133" s="169"/>
      <c r="B133" s="178"/>
      <c r="C133" s="184"/>
      <c r="D133" s="574"/>
      <c r="E133" s="185"/>
      <c r="F133" s="631"/>
      <c r="G133" s="186"/>
      <c r="H133" s="186"/>
      <c r="I133" s="185"/>
      <c r="J133" s="186"/>
      <c r="K133" s="81" t="s">
        <v>366</v>
      </c>
      <c r="L133" s="305" t="s">
        <v>607</v>
      </c>
      <c r="M133" s="530">
        <v>200000</v>
      </c>
      <c r="N133" s="217">
        <v>200000</v>
      </c>
    </row>
    <row r="134" spans="1:14" ht="22.5" customHeight="1" x14ac:dyDescent="0.15">
      <c r="A134" s="169"/>
      <c r="B134" s="178"/>
      <c r="C134" s="184"/>
      <c r="D134" s="574"/>
      <c r="E134" s="185"/>
      <c r="F134" s="631"/>
      <c r="G134" s="186"/>
      <c r="H134" s="186"/>
      <c r="I134" s="185"/>
      <c r="J134" s="186"/>
      <c r="K134" s="537" t="s">
        <v>1771</v>
      </c>
      <c r="L134" s="538"/>
      <c r="M134" s="531">
        <v>12000000</v>
      </c>
      <c r="N134" s="214">
        <v>4500000</v>
      </c>
    </row>
    <row r="135" spans="1:14" ht="36" customHeight="1" x14ac:dyDescent="0.15">
      <c r="A135" s="169"/>
      <c r="B135" s="178"/>
      <c r="C135" s="184"/>
      <c r="D135" s="574"/>
      <c r="E135" s="185"/>
      <c r="F135" s="631"/>
      <c r="G135" s="186"/>
      <c r="H135" s="186"/>
      <c r="I135" s="185"/>
      <c r="J135" s="186"/>
      <c r="K135" s="537" t="s">
        <v>1772</v>
      </c>
      <c r="L135" s="557" t="s">
        <v>1949</v>
      </c>
      <c r="M135" s="530">
        <v>12000000</v>
      </c>
      <c r="N135" s="217">
        <v>4500000</v>
      </c>
    </row>
    <row r="136" spans="1:14" s="539" customFormat="1" ht="22.5" customHeight="1" x14ac:dyDescent="0.15">
      <c r="A136" s="540"/>
      <c r="B136" s="541"/>
      <c r="C136" s="542"/>
      <c r="D136" s="574"/>
      <c r="E136" s="543"/>
      <c r="F136" s="631"/>
      <c r="G136" s="544"/>
      <c r="H136" s="544"/>
      <c r="I136" s="543"/>
      <c r="J136" s="544"/>
      <c r="K136" s="537" t="s">
        <v>1774</v>
      </c>
      <c r="L136" s="538"/>
      <c r="M136" s="531">
        <v>5000000</v>
      </c>
      <c r="N136" s="551">
        <v>4500000</v>
      </c>
    </row>
    <row r="137" spans="1:14" s="539" customFormat="1" ht="36" customHeight="1" x14ac:dyDescent="0.15">
      <c r="A137" s="540"/>
      <c r="B137" s="541"/>
      <c r="C137" s="542"/>
      <c r="D137" s="574"/>
      <c r="E137" s="543"/>
      <c r="F137" s="631"/>
      <c r="G137" s="544"/>
      <c r="H137" s="544"/>
      <c r="I137" s="543"/>
      <c r="J137" s="544"/>
      <c r="K137" s="537" t="s">
        <v>1775</v>
      </c>
      <c r="L137" s="557" t="s">
        <v>676</v>
      </c>
      <c r="M137" s="530">
        <v>5000000</v>
      </c>
      <c r="N137" s="217">
        <v>4500000</v>
      </c>
    </row>
    <row r="138" spans="1:14" ht="22.5" customHeight="1" x14ac:dyDescent="0.15">
      <c r="A138" s="169"/>
      <c r="B138" s="178"/>
      <c r="C138" s="184"/>
      <c r="D138" s="574"/>
      <c r="E138" s="185"/>
      <c r="F138" s="631"/>
      <c r="G138" s="186"/>
      <c r="H138" s="186"/>
      <c r="I138" s="185"/>
      <c r="J138" s="186"/>
      <c r="K138" s="537" t="s">
        <v>7</v>
      </c>
      <c r="L138" s="538"/>
      <c r="M138" s="531">
        <v>52200000</v>
      </c>
      <c r="N138" s="214">
        <v>18000000</v>
      </c>
    </row>
    <row r="139" spans="1:14" ht="22.5" customHeight="1" x14ac:dyDescent="0.15">
      <c r="A139" s="169"/>
      <c r="B139" s="178"/>
      <c r="C139" s="184"/>
      <c r="D139" s="574"/>
      <c r="E139" s="185"/>
      <c r="F139" s="631"/>
      <c r="G139" s="186"/>
      <c r="H139" s="186"/>
      <c r="I139" s="185"/>
      <c r="J139" s="186"/>
      <c r="K139" s="81" t="s">
        <v>1776</v>
      </c>
      <c r="L139" s="237" t="s">
        <v>1777</v>
      </c>
      <c r="M139" s="526">
        <v>7500000</v>
      </c>
      <c r="N139" s="235">
        <v>9600000</v>
      </c>
    </row>
    <row r="140" spans="1:14" s="539" customFormat="1" ht="22.5" customHeight="1" x14ac:dyDescent="0.15">
      <c r="A140" s="540"/>
      <c r="B140" s="541"/>
      <c r="C140" s="542"/>
      <c r="D140" s="574"/>
      <c r="E140" s="543"/>
      <c r="F140" s="631"/>
      <c r="G140" s="544"/>
      <c r="H140" s="544"/>
      <c r="I140" s="543"/>
      <c r="J140" s="544"/>
      <c r="K140" s="81" t="s">
        <v>1778</v>
      </c>
      <c r="L140" s="237" t="s">
        <v>1779</v>
      </c>
      <c r="M140" s="526">
        <v>4500000</v>
      </c>
      <c r="N140" s="235"/>
    </row>
    <row r="141" spans="1:14" s="539" customFormat="1" ht="22.5" customHeight="1" x14ac:dyDescent="0.15">
      <c r="A141" s="540"/>
      <c r="B141" s="541"/>
      <c r="C141" s="542"/>
      <c r="D141" s="574"/>
      <c r="E141" s="543"/>
      <c r="F141" s="631"/>
      <c r="G141" s="544"/>
      <c r="H141" s="544"/>
      <c r="I141" s="543"/>
      <c r="J141" s="544"/>
      <c r="K141" s="81" t="s">
        <v>1780</v>
      </c>
      <c r="L141" s="237" t="s">
        <v>1781</v>
      </c>
      <c r="M141" s="526">
        <v>10500000</v>
      </c>
      <c r="N141" s="235"/>
    </row>
    <row r="142" spans="1:14" s="539" customFormat="1" ht="22.5" customHeight="1" x14ac:dyDescent="0.15">
      <c r="A142" s="540"/>
      <c r="B142" s="541"/>
      <c r="C142" s="542"/>
      <c r="D142" s="574"/>
      <c r="E142" s="543"/>
      <c r="F142" s="631"/>
      <c r="G142" s="544"/>
      <c r="H142" s="544"/>
      <c r="I142" s="543"/>
      <c r="J142" s="544"/>
      <c r="K142" s="81" t="s">
        <v>1782</v>
      </c>
      <c r="L142" s="237" t="s">
        <v>1783</v>
      </c>
      <c r="M142" s="526">
        <v>9000000</v>
      </c>
      <c r="N142" s="235"/>
    </row>
    <row r="143" spans="1:14" s="539" customFormat="1" ht="22.5" customHeight="1" x14ac:dyDescent="0.15">
      <c r="A143" s="540"/>
      <c r="B143" s="541"/>
      <c r="C143" s="542"/>
      <c r="D143" s="574"/>
      <c r="E143" s="543"/>
      <c r="F143" s="631"/>
      <c r="G143" s="544"/>
      <c r="H143" s="544"/>
      <c r="I143" s="543"/>
      <c r="J143" s="544"/>
      <c r="K143" s="81" t="s">
        <v>1784</v>
      </c>
      <c r="L143" s="237" t="s">
        <v>1785</v>
      </c>
      <c r="M143" s="526">
        <v>4000000</v>
      </c>
      <c r="N143" s="235"/>
    </row>
    <row r="144" spans="1:14" s="539" customFormat="1" ht="22.5" customHeight="1" x14ac:dyDescent="0.15">
      <c r="A144" s="540"/>
      <c r="B144" s="541"/>
      <c r="C144" s="542"/>
      <c r="D144" s="574"/>
      <c r="E144" s="543"/>
      <c r="F144" s="631"/>
      <c r="G144" s="544"/>
      <c r="H144" s="544"/>
      <c r="I144" s="543"/>
      <c r="J144" s="544"/>
      <c r="K144" s="81" t="s">
        <v>1786</v>
      </c>
      <c r="L144" s="237" t="s">
        <v>1787</v>
      </c>
      <c r="M144" s="526">
        <v>4000000</v>
      </c>
      <c r="N144" s="235"/>
    </row>
    <row r="145" spans="1:14" s="539" customFormat="1" ht="22.5" customHeight="1" x14ac:dyDescent="0.15">
      <c r="A145" s="540"/>
      <c r="B145" s="541"/>
      <c r="C145" s="542"/>
      <c r="D145" s="574"/>
      <c r="E145" s="543"/>
      <c r="F145" s="631"/>
      <c r="G145" s="544"/>
      <c r="H145" s="544"/>
      <c r="I145" s="543"/>
      <c r="J145" s="544"/>
      <c r="K145" s="81" t="s">
        <v>1788</v>
      </c>
      <c r="L145" s="237" t="s">
        <v>1789</v>
      </c>
      <c r="M145" s="526">
        <v>1800000</v>
      </c>
      <c r="N145" s="235"/>
    </row>
    <row r="146" spans="1:14" s="539" customFormat="1" ht="22.5" customHeight="1" x14ac:dyDescent="0.15">
      <c r="A146" s="540"/>
      <c r="B146" s="541"/>
      <c r="C146" s="542"/>
      <c r="D146" s="574"/>
      <c r="E146" s="543"/>
      <c r="F146" s="631"/>
      <c r="G146" s="544"/>
      <c r="H146" s="544"/>
      <c r="I146" s="543"/>
      <c r="J146" s="544"/>
      <c r="K146" s="81" t="s">
        <v>1790</v>
      </c>
      <c r="L146" s="237" t="s">
        <v>1791</v>
      </c>
      <c r="M146" s="526">
        <v>10000000</v>
      </c>
      <c r="N146" s="235"/>
    </row>
    <row r="147" spans="1:14" ht="22.5" customHeight="1" x14ac:dyDescent="0.15">
      <c r="A147" s="169"/>
      <c r="B147" s="178"/>
      <c r="C147" s="184"/>
      <c r="D147" s="574"/>
      <c r="E147" s="185"/>
      <c r="F147" s="631"/>
      <c r="G147" s="186"/>
      <c r="H147" s="186"/>
      <c r="I147" s="185"/>
      <c r="J147" s="186"/>
      <c r="K147" s="81" t="s">
        <v>1792</v>
      </c>
      <c r="L147" s="554" t="s">
        <v>92</v>
      </c>
      <c r="M147" s="526">
        <v>300000</v>
      </c>
      <c r="N147" s="235">
        <v>5400000</v>
      </c>
    </row>
    <row r="148" spans="1:14" ht="22.5" customHeight="1" x14ac:dyDescent="0.15">
      <c r="A148" s="169"/>
      <c r="B148" s="178"/>
      <c r="C148" s="184"/>
      <c r="D148" s="574"/>
      <c r="E148" s="185"/>
      <c r="F148" s="631"/>
      <c r="G148" s="186"/>
      <c r="H148" s="186"/>
      <c r="I148" s="185"/>
      <c r="J148" s="186"/>
      <c r="K148" s="81" t="s">
        <v>1793</v>
      </c>
      <c r="L148" s="554" t="s">
        <v>1789</v>
      </c>
      <c r="M148" s="526">
        <v>600000</v>
      </c>
      <c r="N148" s="235">
        <v>3000000</v>
      </c>
    </row>
    <row r="149" spans="1:14" ht="22.5" customHeight="1" x14ac:dyDescent="0.15">
      <c r="A149" s="169"/>
      <c r="B149" s="178"/>
      <c r="C149" s="184"/>
      <c r="D149" s="574"/>
      <c r="E149" s="185"/>
      <c r="F149" s="631"/>
      <c r="G149" s="186"/>
      <c r="H149" s="186"/>
      <c r="I149" s="185"/>
      <c r="J149" s="186"/>
      <c r="K149" s="537" t="s">
        <v>6</v>
      </c>
      <c r="L149" s="538"/>
      <c r="M149" s="531">
        <v>6375000</v>
      </c>
      <c r="N149" s="214">
        <v>20950000</v>
      </c>
    </row>
    <row r="150" spans="1:14" ht="22.5" customHeight="1" x14ac:dyDescent="0.15">
      <c r="A150" s="169"/>
      <c r="B150" s="178"/>
      <c r="C150" s="184"/>
      <c r="D150" s="574"/>
      <c r="E150" s="185"/>
      <c r="F150" s="631"/>
      <c r="G150" s="186"/>
      <c r="H150" s="186"/>
      <c r="I150" s="185"/>
      <c r="J150" s="186"/>
      <c r="K150" s="537" t="s">
        <v>1794</v>
      </c>
      <c r="L150" s="538" t="s">
        <v>1795</v>
      </c>
      <c r="M150" s="532">
        <v>3775000</v>
      </c>
      <c r="N150" s="216">
        <v>4350000</v>
      </c>
    </row>
    <row r="151" spans="1:14" ht="22.5" customHeight="1" x14ac:dyDescent="0.15">
      <c r="A151" s="169"/>
      <c r="B151" s="178"/>
      <c r="C151" s="184"/>
      <c r="D151" s="574"/>
      <c r="E151" s="185"/>
      <c r="F151" s="631"/>
      <c r="G151" s="186"/>
      <c r="H151" s="186"/>
      <c r="I151" s="185"/>
      <c r="J151" s="186"/>
      <c r="K151" s="537" t="s">
        <v>1796</v>
      </c>
      <c r="L151" s="538" t="s">
        <v>1797</v>
      </c>
      <c r="M151" s="532">
        <v>800000</v>
      </c>
      <c r="N151" s="216">
        <v>1600000</v>
      </c>
    </row>
    <row r="152" spans="1:14" ht="22.5" customHeight="1" x14ac:dyDescent="0.15">
      <c r="A152" s="169"/>
      <c r="B152" s="178"/>
      <c r="C152" s="184"/>
      <c r="D152" s="574"/>
      <c r="E152" s="185"/>
      <c r="F152" s="631"/>
      <c r="G152" s="186"/>
      <c r="H152" s="186"/>
      <c r="I152" s="185"/>
      <c r="J152" s="186"/>
      <c r="K152" s="537" t="s">
        <v>1798</v>
      </c>
      <c r="L152" s="538" t="s">
        <v>1799</v>
      </c>
      <c r="M152" s="532">
        <v>1000000</v>
      </c>
      <c r="N152" s="216">
        <v>2000000</v>
      </c>
    </row>
    <row r="153" spans="1:14" ht="22.5" customHeight="1" x14ac:dyDescent="0.15">
      <c r="A153" s="169"/>
      <c r="B153" s="178"/>
      <c r="C153" s="184"/>
      <c r="D153" s="574"/>
      <c r="E153" s="185"/>
      <c r="F153" s="631"/>
      <c r="G153" s="186"/>
      <c r="H153" s="186"/>
      <c r="I153" s="185"/>
      <c r="J153" s="186"/>
      <c r="K153" s="537" t="s">
        <v>1800</v>
      </c>
      <c r="L153" s="538" t="s">
        <v>1801</v>
      </c>
      <c r="M153" s="532">
        <v>800000</v>
      </c>
      <c r="N153" s="216">
        <v>1000000</v>
      </c>
    </row>
    <row r="154" spans="1:14" s="539" customFormat="1" ht="22.5" customHeight="1" x14ac:dyDescent="0.15">
      <c r="A154" s="540"/>
      <c r="B154" s="541"/>
      <c r="C154" s="542"/>
      <c r="D154" s="574"/>
      <c r="E154" s="543"/>
      <c r="F154" s="631"/>
      <c r="G154" s="544"/>
      <c r="H154" s="544"/>
      <c r="I154" s="543"/>
      <c r="J154" s="544"/>
      <c r="K154" s="560" t="s">
        <v>1802</v>
      </c>
      <c r="L154" s="561"/>
      <c r="M154" s="589">
        <v>5000000</v>
      </c>
      <c r="N154" s="552"/>
    </row>
    <row r="155" spans="1:14" s="539" customFormat="1" ht="22.5" customHeight="1" x14ac:dyDescent="0.15">
      <c r="A155" s="540"/>
      <c r="B155" s="541"/>
      <c r="C155" s="542"/>
      <c r="D155" s="574"/>
      <c r="E155" s="543"/>
      <c r="F155" s="631"/>
      <c r="G155" s="544"/>
      <c r="H155" s="544"/>
      <c r="I155" s="543"/>
      <c r="J155" s="544"/>
      <c r="K155" s="560" t="s">
        <v>1803</v>
      </c>
      <c r="L155" s="586" t="s">
        <v>1804</v>
      </c>
      <c r="M155" s="594">
        <v>1000000</v>
      </c>
      <c r="N155" s="552"/>
    </row>
    <row r="156" spans="1:14" s="539" customFormat="1" ht="22.5" customHeight="1" x14ac:dyDescent="0.15">
      <c r="A156" s="540"/>
      <c r="B156" s="541"/>
      <c r="C156" s="542"/>
      <c r="D156" s="574"/>
      <c r="E156" s="543"/>
      <c r="F156" s="631"/>
      <c r="G156" s="544"/>
      <c r="H156" s="544"/>
      <c r="I156" s="543"/>
      <c r="J156" s="544"/>
      <c r="K156" s="592" t="s">
        <v>1805</v>
      </c>
      <c r="L156" s="586" t="s">
        <v>1806</v>
      </c>
      <c r="M156" s="593">
        <v>4000000</v>
      </c>
      <c r="N156" s="552"/>
    </row>
    <row r="157" spans="1:14" ht="22.5" customHeight="1" x14ac:dyDescent="0.15">
      <c r="A157" s="169"/>
      <c r="B157" s="178"/>
      <c r="C157" s="184"/>
      <c r="D157" s="574"/>
      <c r="E157" s="185"/>
      <c r="F157" s="631"/>
      <c r="G157" s="186"/>
      <c r="H157" s="186"/>
      <c r="I157" s="185"/>
      <c r="J157" s="186"/>
      <c r="K157" s="560" t="s">
        <v>10</v>
      </c>
      <c r="L157" s="561"/>
      <c r="M157" s="531">
        <v>3500000</v>
      </c>
      <c r="N157" s="214">
        <v>3500000</v>
      </c>
    </row>
    <row r="158" spans="1:14" ht="22.5" customHeight="1" x14ac:dyDescent="0.15">
      <c r="A158" s="169"/>
      <c r="B158" s="178"/>
      <c r="C158" s="184"/>
      <c r="D158" s="574"/>
      <c r="E158" s="185"/>
      <c r="F158" s="631"/>
      <c r="G158" s="186"/>
      <c r="H158" s="186"/>
      <c r="I158" s="185"/>
      <c r="J158" s="186"/>
      <c r="K158" s="560" t="s">
        <v>1807</v>
      </c>
      <c r="L158" s="587" t="s">
        <v>1808</v>
      </c>
      <c r="M158" s="526">
        <v>3500000</v>
      </c>
      <c r="N158" s="235">
        <v>3500000</v>
      </c>
    </row>
    <row r="159" spans="1:14" ht="22.5" customHeight="1" x14ac:dyDescent="0.15">
      <c r="A159" s="169"/>
      <c r="B159" s="178"/>
      <c r="C159" s="184"/>
      <c r="D159" s="574"/>
      <c r="E159" s="185"/>
      <c r="F159" s="631"/>
      <c r="G159" s="186"/>
      <c r="H159" s="186"/>
      <c r="I159" s="185"/>
      <c r="J159" s="186"/>
      <c r="K159" s="560" t="s">
        <v>5</v>
      </c>
      <c r="L159" s="561"/>
      <c r="M159" s="531">
        <v>10750000</v>
      </c>
      <c r="N159" s="214">
        <v>8880000</v>
      </c>
    </row>
    <row r="160" spans="1:14" ht="22.5" customHeight="1" x14ac:dyDescent="0.15">
      <c r="A160" s="169"/>
      <c r="B160" s="178"/>
      <c r="C160" s="184"/>
      <c r="D160" s="574"/>
      <c r="E160" s="185"/>
      <c r="F160" s="631"/>
      <c r="G160" s="186"/>
      <c r="H160" s="186"/>
      <c r="I160" s="185"/>
      <c r="J160" s="186"/>
      <c r="K160" s="560" t="s">
        <v>4</v>
      </c>
      <c r="L160" s="591" t="s">
        <v>1950</v>
      </c>
      <c r="M160" s="530">
        <v>4500000</v>
      </c>
      <c r="N160" s="217">
        <v>2880000</v>
      </c>
    </row>
    <row r="161" spans="1:14" ht="22.5" customHeight="1" x14ac:dyDescent="0.15">
      <c r="A161" s="169"/>
      <c r="B161" s="178"/>
      <c r="C161" s="184"/>
      <c r="D161" s="574"/>
      <c r="E161" s="185"/>
      <c r="F161" s="631"/>
      <c r="G161" s="186"/>
      <c r="H161" s="186"/>
      <c r="I161" s="185"/>
      <c r="J161" s="186"/>
      <c r="K161" s="560" t="s">
        <v>1810</v>
      </c>
      <c r="L161" s="561" t="s">
        <v>981</v>
      </c>
      <c r="M161" s="532">
        <v>500000</v>
      </c>
      <c r="N161" s="216">
        <v>1000000</v>
      </c>
    </row>
    <row r="162" spans="1:14" s="562" customFormat="1" ht="22.5" customHeight="1" x14ac:dyDescent="0.15">
      <c r="A162" s="566"/>
      <c r="B162" s="571"/>
      <c r="C162" s="573"/>
      <c r="D162" s="574"/>
      <c r="E162" s="574"/>
      <c r="F162" s="631"/>
      <c r="G162" s="575"/>
      <c r="H162" s="575"/>
      <c r="I162" s="574"/>
      <c r="J162" s="575"/>
      <c r="K162" s="560" t="s">
        <v>1811</v>
      </c>
      <c r="L162" s="561" t="s">
        <v>92</v>
      </c>
      <c r="M162" s="532">
        <v>300000</v>
      </c>
      <c r="N162" s="585">
        <v>1000000</v>
      </c>
    </row>
    <row r="163" spans="1:14" ht="22.5" customHeight="1" x14ac:dyDescent="0.15">
      <c r="A163" s="169"/>
      <c r="B163" s="178"/>
      <c r="C163" s="184"/>
      <c r="D163" s="574"/>
      <c r="E163" s="185"/>
      <c r="F163" s="631"/>
      <c r="G163" s="186"/>
      <c r="H163" s="186"/>
      <c r="I163" s="185"/>
      <c r="J163" s="186"/>
      <c r="K163" s="560" t="s">
        <v>367</v>
      </c>
      <c r="L163" s="584" t="s">
        <v>1951</v>
      </c>
      <c r="M163" s="518">
        <v>500000</v>
      </c>
      <c r="N163" s="218">
        <v>600000</v>
      </c>
    </row>
    <row r="164" spans="1:14" ht="22.5" customHeight="1" x14ac:dyDescent="0.15">
      <c r="A164" s="169"/>
      <c r="B164" s="178"/>
      <c r="C164" s="184"/>
      <c r="D164" s="574"/>
      <c r="E164" s="185"/>
      <c r="F164" s="631"/>
      <c r="G164" s="186"/>
      <c r="H164" s="186"/>
      <c r="I164" s="185"/>
      <c r="J164" s="186"/>
      <c r="K164" s="560" t="s">
        <v>3</v>
      </c>
      <c r="L164" s="584" t="s">
        <v>1813</v>
      </c>
      <c r="M164" s="518">
        <v>2000000</v>
      </c>
      <c r="N164" s="218">
        <v>600000</v>
      </c>
    </row>
    <row r="165" spans="1:14" ht="22.5" customHeight="1" x14ac:dyDescent="0.15">
      <c r="A165" s="169"/>
      <c r="B165" s="178"/>
      <c r="C165" s="184"/>
      <c r="D165" s="574"/>
      <c r="E165" s="185"/>
      <c r="F165" s="631"/>
      <c r="G165" s="186"/>
      <c r="H165" s="186"/>
      <c r="I165" s="185"/>
      <c r="J165" s="186"/>
      <c r="K165" s="560" t="s">
        <v>1814</v>
      </c>
      <c r="L165" s="584" t="s">
        <v>1815</v>
      </c>
      <c r="M165" s="518">
        <v>2950000</v>
      </c>
      <c r="N165" s="218">
        <v>3000000</v>
      </c>
    </row>
    <row r="166" spans="1:14" ht="22.5" customHeight="1" x14ac:dyDescent="0.15">
      <c r="A166" s="196" t="s">
        <v>403</v>
      </c>
      <c r="B166" s="197"/>
      <c r="C166" s="197"/>
      <c r="D166" s="563">
        <v>0</v>
      </c>
      <c r="E166" s="172">
        <f>+D166</f>
        <v>0</v>
      </c>
      <c r="F166" s="608">
        <v>0</v>
      </c>
      <c r="G166" s="172">
        <f>+F166</f>
        <v>0</v>
      </c>
      <c r="H166" s="174">
        <v>0</v>
      </c>
      <c r="I166" s="27">
        <v>390193</v>
      </c>
      <c r="J166" s="174">
        <v>0</v>
      </c>
      <c r="K166" s="187"/>
      <c r="L166" s="188"/>
      <c r="M166" s="334"/>
      <c r="N166" s="189"/>
    </row>
    <row r="167" spans="1:14" ht="22.5" customHeight="1" thickBot="1" x14ac:dyDescent="0.2">
      <c r="A167" s="711" t="s">
        <v>404</v>
      </c>
      <c r="B167" s="712"/>
      <c r="C167" s="712"/>
      <c r="D167" s="345">
        <f>D166+D32+D7</f>
        <v>3329676</v>
      </c>
      <c r="E167" s="345">
        <f>+D167</f>
        <v>3329676</v>
      </c>
      <c r="F167" s="661">
        <f>F166+F32+F7+F4</f>
        <v>3187630</v>
      </c>
      <c r="G167" s="345">
        <f>+F167</f>
        <v>3187630</v>
      </c>
      <c r="H167" s="346">
        <f>+E167-G167</f>
        <v>142046</v>
      </c>
      <c r="I167" s="345">
        <v>10530795</v>
      </c>
      <c r="J167" s="345">
        <v>833644.09999999986</v>
      </c>
      <c r="K167" s="347"/>
      <c r="L167" s="348"/>
      <c r="M167" s="349"/>
      <c r="N167" s="220">
        <v>10273268000</v>
      </c>
    </row>
    <row r="168" spans="1:14" x14ac:dyDescent="0.15">
      <c r="L168" s="221"/>
      <c r="N168" s="222">
        <v>1405455000</v>
      </c>
    </row>
    <row r="169" spans="1:14" x14ac:dyDescent="0.15">
      <c r="H169" s="641">
        <f>E167-G167</f>
        <v>142046</v>
      </c>
      <c r="L169" s="221"/>
      <c r="N169" s="222"/>
    </row>
    <row r="170" spans="1:14" x14ac:dyDescent="0.15">
      <c r="N170" s="203"/>
    </row>
    <row r="171" spans="1:14" x14ac:dyDescent="0.15">
      <c r="N171" s="203"/>
    </row>
    <row r="172" spans="1:14" x14ac:dyDescent="0.15">
      <c r="M172" s="231"/>
    </row>
    <row r="174" spans="1:14" x14ac:dyDescent="0.15">
      <c r="M174" s="230"/>
      <c r="N174" s="202"/>
    </row>
    <row r="177" spans="13:14" x14ac:dyDescent="0.15">
      <c r="M177" s="230"/>
    </row>
    <row r="178" spans="13:14" x14ac:dyDescent="0.15">
      <c r="M178" s="230"/>
      <c r="N178" s="202"/>
    </row>
    <row r="179" spans="13:14" x14ac:dyDescent="0.15">
      <c r="M179" s="230"/>
      <c r="N179" s="202"/>
    </row>
    <row r="180" spans="13:14" x14ac:dyDescent="0.15">
      <c r="M180" s="230"/>
      <c r="N180" s="202"/>
    </row>
    <row r="181" spans="13:14" x14ac:dyDescent="0.15">
      <c r="M181" s="230"/>
      <c r="N181" s="202"/>
    </row>
    <row r="182" spans="13:14" x14ac:dyDescent="0.15">
      <c r="M182" s="230"/>
      <c r="N182" s="202"/>
    </row>
    <row r="183" spans="13:14" x14ac:dyDescent="0.15">
      <c r="M183" s="230"/>
      <c r="N183" s="202"/>
    </row>
    <row r="184" spans="13:14" x14ac:dyDescent="0.15">
      <c r="N184" s="202"/>
    </row>
    <row r="185" spans="13:14" x14ac:dyDescent="0.15">
      <c r="N185" s="202"/>
    </row>
    <row r="186" spans="13:14" x14ac:dyDescent="0.15">
      <c r="N186" s="202"/>
    </row>
    <row r="187" spans="13:14" x14ac:dyDescent="0.15">
      <c r="N187" s="202"/>
    </row>
    <row r="188" spans="13:14" x14ac:dyDescent="0.15">
      <c r="N188" s="202"/>
    </row>
    <row r="189" spans="13:14" x14ac:dyDescent="0.15">
      <c r="N189" s="202"/>
    </row>
  </sheetData>
  <mergeCells count="8">
    <mergeCell ref="N2:N3"/>
    <mergeCell ref="A167:C167"/>
    <mergeCell ref="A2:C2"/>
    <mergeCell ref="D2:E2"/>
    <mergeCell ref="F2:G2"/>
    <mergeCell ref="H2:H3"/>
    <mergeCell ref="I2:J2"/>
    <mergeCell ref="K2:M3"/>
  </mergeCells>
  <phoneticPr fontId="1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65" firstPageNumber="63" fitToHeight="6" orientation="landscape" useFirstPageNumber="1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50"/>
  <sheetViews>
    <sheetView showGridLines="0" view="pageBreakPreview" zoomScale="85" zoomScaleNormal="85" zoomScaleSheetLayoutView="85" workbookViewId="0">
      <pane xSplit="1" ySplit="3" topLeftCell="B70" activePane="bottomRight" state="frozen"/>
      <selection activeCell="K23" sqref="K23"/>
      <selection pane="topRight" activeCell="K23" sqref="K23"/>
      <selection pane="bottomLeft" activeCell="K23" sqref="K23"/>
      <selection pane="bottomRight" activeCell="F2" sqref="F2:G2"/>
    </sheetView>
  </sheetViews>
  <sheetFormatPr defaultRowHeight="13.5" x14ac:dyDescent="0.15"/>
  <cols>
    <col min="1" max="3" width="11.875" style="17" customWidth="1"/>
    <col min="4" max="4" width="12" style="366" customWidth="1"/>
    <col min="5" max="5" width="10.625" style="17" customWidth="1"/>
    <col min="6" max="6" width="14.125" style="604" customWidth="1"/>
    <col min="7" max="8" width="12.125" style="17" customWidth="1"/>
    <col min="9" max="9" width="13.875" style="17" customWidth="1"/>
    <col min="10" max="10" width="17.75" style="49" customWidth="1"/>
    <col min="11" max="11" width="24.125" style="49" customWidth="1"/>
    <col min="12" max="12" width="18.125" style="49" hidden="1" customWidth="1"/>
    <col min="13" max="13" width="12.5" style="49" hidden="1" customWidth="1"/>
    <col min="14" max="14" width="17.75" style="49" hidden="1" customWidth="1"/>
    <col min="15" max="16384" width="9" style="17"/>
  </cols>
  <sheetData>
    <row r="1" spans="1:14" ht="22.5" customHeight="1" thickBot="1" x14ac:dyDescent="0.2">
      <c r="A1" s="141" t="s">
        <v>796</v>
      </c>
      <c r="B1" s="13"/>
      <c r="C1" s="13"/>
      <c r="D1" s="365"/>
      <c r="E1" s="14"/>
      <c r="F1" s="603"/>
      <c r="G1" s="14"/>
      <c r="H1" s="14"/>
      <c r="I1" s="16"/>
      <c r="J1" s="15"/>
      <c r="K1" s="15" t="s">
        <v>405</v>
      </c>
      <c r="L1" s="15"/>
      <c r="M1" s="15"/>
      <c r="N1" s="73" t="s">
        <v>552</v>
      </c>
    </row>
    <row r="2" spans="1:14" ht="22.5" customHeight="1" x14ac:dyDescent="0.15">
      <c r="A2" s="18" t="s">
        <v>495</v>
      </c>
      <c r="B2" s="19"/>
      <c r="C2" s="19"/>
      <c r="D2" s="692" t="s">
        <v>1906</v>
      </c>
      <c r="E2" s="694"/>
      <c r="F2" s="692" t="s">
        <v>2048</v>
      </c>
      <c r="G2" s="694"/>
      <c r="H2" s="692" t="s">
        <v>406</v>
      </c>
      <c r="I2" s="687" t="s">
        <v>1908</v>
      </c>
      <c r="J2" s="689" t="s">
        <v>393</v>
      </c>
      <c r="K2" s="690"/>
      <c r="L2" s="324"/>
      <c r="M2" s="324"/>
      <c r="N2" s="325"/>
    </row>
    <row r="3" spans="1:14" ht="30" customHeight="1" thickBot="1" x14ac:dyDescent="0.2">
      <c r="A3" s="20" t="s">
        <v>496</v>
      </c>
      <c r="B3" s="21" t="s">
        <v>497</v>
      </c>
      <c r="C3" s="21" t="s">
        <v>498</v>
      </c>
      <c r="D3" s="367" t="s">
        <v>686</v>
      </c>
      <c r="E3" s="22" t="s">
        <v>292</v>
      </c>
      <c r="F3" s="605" t="s">
        <v>686</v>
      </c>
      <c r="G3" s="22" t="s">
        <v>293</v>
      </c>
      <c r="H3" s="695"/>
      <c r="I3" s="688"/>
      <c r="J3" s="696" t="s">
        <v>1907</v>
      </c>
      <c r="K3" s="686"/>
      <c r="L3" s="685" t="s">
        <v>679</v>
      </c>
      <c r="M3" s="685"/>
      <c r="N3" s="686"/>
    </row>
    <row r="4" spans="1:14" ht="22.5" customHeight="1" x14ac:dyDescent="0.15">
      <c r="A4" s="23" t="s">
        <v>407</v>
      </c>
      <c r="B4" s="223"/>
      <c r="C4" s="228"/>
      <c r="D4" s="368">
        <f>D5</f>
        <v>139000</v>
      </c>
      <c r="E4" s="24">
        <f>+D4</f>
        <v>139000</v>
      </c>
      <c r="F4" s="606">
        <f>F5</f>
        <v>74000</v>
      </c>
      <c r="G4" s="24">
        <f>+F4</f>
        <v>74000</v>
      </c>
      <c r="H4" s="52">
        <f>+E4-G4</f>
        <v>65000</v>
      </c>
      <c r="I4" s="56"/>
      <c r="J4" s="212"/>
      <c r="K4" s="51"/>
      <c r="L4" s="50"/>
      <c r="M4" s="50"/>
      <c r="N4" s="51"/>
    </row>
    <row r="5" spans="1:14" ht="22.5" customHeight="1" x14ac:dyDescent="0.15">
      <c r="A5" s="28"/>
      <c r="B5" s="224" t="s">
        <v>409</v>
      </c>
      <c r="C5" s="30"/>
      <c r="D5" s="370">
        <f>D6</f>
        <v>139000</v>
      </c>
      <c r="E5" s="27">
        <f>+D5</f>
        <v>139000</v>
      </c>
      <c r="F5" s="608">
        <f>F6</f>
        <v>74000</v>
      </c>
      <c r="G5" s="27">
        <f>+F5</f>
        <v>74000</v>
      </c>
      <c r="H5" s="53">
        <f>+E5-G5</f>
        <v>65000</v>
      </c>
      <c r="I5" s="63" t="s">
        <v>502</v>
      </c>
      <c r="J5" s="72" t="s">
        <v>518</v>
      </c>
      <c r="K5" s="66" t="s">
        <v>518</v>
      </c>
      <c r="L5" s="35"/>
      <c r="M5" s="75"/>
      <c r="N5" s="66" t="s">
        <v>518</v>
      </c>
    </row>
    <row r="6" spans="1:14" ht="22.5" customHeight="1" x14ac:dyDescent="0.15">
      <c r="A6" s="28"/>
      <c r="B6" s="29"/>
      <c r="C6" s="30" t="s">
        <v>410</v>
      </c>
      <c r="D6" s="370">
        <v>139000</v>
      </c>
      <c r="E6" s="24">
        <f>+D6</f>
        <v>139000</v>
      </c>
      <c r="F6" s="608">
        <v>74000</v>
      </c>
      <c r="G6" s="24">
        <f>+F6</f>
        <v>74000</v>
      </c>
      <c r="H6" s="53">
        <f>+E6-G6</f>
        <v>65000</v>
      </c>
      <c r="I6" s="63" t="s">
        <v>502</v>
      </c>
      <c r="J6" s="72" t="s">
        <v>518</v>
      </c>
      <c r="K6" s="66" t="s">
        <v>518</v>
      </c>
      <c r="L6" s="35"/>
      <c r="M6" s="75"/>
      <c r="N6" s="66" t="s">
        <v>518</v>
      </c>
    </row>
    <row r="7" spans="1:14" ht="22.5" customHeight="1" x14ac:dyDescent="0.15">
      <c r="A7" s="28"/>
      <c r="B7" s="29"/>
      <c r="C7" s="33"/>
      <c r="D7" s="377"/>
      <c r="E7" s="34"/>
      <c r="F7" s="610"/>
      <c r="G7" s="34"/>
      <c r="H7" s="54"/>
      <c r="I7" s="59">
        <v>3000000</v>
      </c>
      <c r="J7" s="393" t="s">
        <v>658</v>
      </c>
      <c r="K7" s="391"/>
      <c r="L7" s="10" t="s">
        <v>658</v>
      </c>
      <c r="M7" s="77">
        <v>3000000</v>
      </c>
      <c r="N7" s="67" t="s">
        <v>502</v>
      </c>
    </row>
    <row r="8" spans="1:14" ht="38.25" customHeight="1" x14ac:dyDescent="0.15">
      <c r="A8" s="28"/>
      <c r="B8" s="29"/>
      <c r="C8" s="33"/>
      <c r="D8" s="377"/>
      <c r="E8" s="34"/>
      <c r="F8" s="610"/>
      <c r="G8" s="34"/>
      <c r="H8" s="54"/>
      <c r="I8" s="60">
        <v>3000000</v>
      </c>
      <c r="J8" s="393" t="s">
        <v>659</v>
      </c>
      <c r="K8" s="391" t="s">
        <v>754</v>
      </c>
      <c r="L8" s="10" t="s">
        <v>659</v>
      </c>
      <c r="M8" s="76">
        <v>3000000</v>
      </c>
      <c r="N8" s="67" t="s">
        <v>754</v>
      </c>
    </row>
    <row r="9" spans="1:14" ht="22.5" customHeight="1" x14ac:dyDescent="0.15">
      <c r="A9" s="28"/>
      <c r="B9" s="29"/>
      <c r="C9" s="33"/>
      <c r="D9" s="377"/>
      <c r="E9" s="34"/>
      <c r="F9" s="610"/>
      <c r="G9" s="34"/>
      <c r="H9" s="54"/>
      <c r="I9" s="59">
        <v>130000000</v>
      </c>
      <c r="J9" s="393" t="s">
        <v>662</v>
      </c>
      <c r="K9" s="391"/>
      <c r="L9" s="10" t="s">
        <v>660</v>
      </c>
      <c r="M9" s="77">
        <v>11700000</v>
      </c>
      <c r="N9" s="67" t="s">
        <v>502</v>
      </c>
    </row>
    <row r="10" spans="1:14" ht="22.5" customHeight="1" x14ac:dyDescent="0.15">
      <c r="A10" s="28"/>
      <c r="B10" s="29"/>
      <c r="C10" s="33"/>
      <c r="D10" s="377"/>
      <c r="E10" s="34"/>
      <c r="F10" s="610"/>
      <c r="G10" s="34"/>
      <c r="H10" s="54"/>
      <c r="I10" s="60">
        <v>130000000</v>
      </c>
      <c r="J10" s="393" t="s">
        <v>663</v>
      </c>
      <c r="K10" s="391" t="s">
        <v>816</v>
      </c>
      <c r="L10" s="10" t="s">
        <v>661</v>
      </c>
      <c r="M10" s="76">
        <v>3900000</v>
      </c>
      <c r="N10" s="67" t="s">
        <v>755</v>
      </c>
    </row>
    <row r="11" spans="1:14" ht="22.5" customHeight="1" x14ac:dyDescent="0.15">
      <c r="A11" s="28"/>
      <c r="B11" s="29"/>
      <c r="C11" s="33"/>
      <c r="D11" s="377"/>
      <c r="E11" s="34"/>
      <c r="F11" s="610"/>
      <c r="G11" s="34"/>
      <c r="H11" s="54"/>
      <c r="I11" s="60">
        <v>6000000</v>
      </c>
      <c r="J11" s="393" t="s">
        <v>664</v>
      </c>
      <c r="K11" s="391"/>
      <c r="L11" s="10" t="s">
        <v>519</v>
      </c>
      <c r="M11" s="76">
        <v>7800000</v>
      </c>
      <c r="N11" s="67" t="s">
        <v>756</v>
      </c>
    </row>
    <row r="12" spans="1:14" ht="22.5" customHeight="1" x14ac:dyDescent="0.15">
      <c r="A12" s="28"/>
      <c r="B12" s="29"/>
      <c r="C12" s="33"/>
      <c r="D12" s="377"/>
      <c r="E12" s="34"/>
      <c r="F12" s="610"/>
      <c r="G12" s="34"/>
      <c r="H12" s="54"/>
      <c r="I12" s="59">
        <v>6000000</v>
      </c>
      <c r="J12" s="393" t="s">
        <v>665</v>
      </c>
      <c r="K12" s="391" t="s">
        <v>817</v>
      </c>
      <c r="L12" s="10" t="s">
        <v>662</v>
      </c>
      <c r="M12" s="77">
        <v>98000000</v>
      </c>
      <c r="N12" s="67" t="s">
        <v>502</v>
      </c>
    </row>
    <row r="13" spans="1:14" ht="22.5" customHeight="1" x14ac:dyDescent="0.15">
      <c r="A13" s="39" t="s">
        <v>411</v>
      </c>
      <c r="B13" s="225"/>
      <c r="C13" s="229"/>
      <c r="D13" s="370">
        <f>D14+D29+D37+D48</f>
        <v>6862312</v>
      </c>
      <c r="E13" s="27">
        <f>+D13</f>
        <v>6862312</v>
      </c>
      <c r="F13" s="608">
        <f>F14+F29+F37+F48</f>
        <v>6612915</v>
      </c>
      <c r="G13" s="27">
        <f>+F13</f>
        <v>6612915</v>
      </c>
      <c r="H13" s="53">
        <f>+E13-G13</f>
        <v>249397</v>
      </c>
      <c r="I13" s="62"/>
      <c r="J13" s="71"/>
      <c r="K13" s="65"/>
      <c r="L13" s="36"/>
      <c r="M13" s="74"/>
      <c r="N13" s="65"/>
    </row>
    <row r="14" spans="1:14" ht="22.5" customHeight="1" x14ac:dyDescent="0.15">
      <c r="A14" s="28"/>
      <c r="B14" s="224" t="s">
        <v>412</v>
      </c>
      <c r="C14" s="229"/>
      <c r="D14" s="370">
        <f>D15+D21+D25+D28</f>
        <v>5850000</v>
      </c>
      <c r="E14" s="27">
        <f>+D14</f>
        <v>5850000</v>
      </c>
      <c r="F14" s="608">
        <f>F15+F21+F25+F28</f>
        <v>5592720</v>
      </c>
      <c r="G14" s="27">
        <f>+F14</f>
        <v>5592720</v>
      </c>
      <c r="H14" s="53">
        <f>+E14-G14</f>
        <v>257280</v>
      </c>
      <c r="I14" s="62"/>
      <c r="J14" s="71"/>
      <c r="K14" s="65"/>
      <c r="L14" s="36"/>
      <c r="M14" s="74"/>
      <c r="N14" s="65"/>
    </row>
    <row r="15" spans="1:14" ht="22.5" customHeight="1" x14ac:dyDescent="0.15">
      <c r="A15" s="28"/>
      <c r="B15" s="29"/>
      <c r="C15" s="30" t="s">
        <v>413</v>
      </c>
      <c r="D15" s="370">
        <v>5293755</v>
      </c>
      <c r="E15" s="24">
        <f>+D15</f>
        <v>5293755</v>
      </c>
      <c r="F15" s="608">
        <v>4840215</v>
      </c>
      <c r="G15" s="24">
        <f>+F15</f>
        <v>4840215</v>
      </c>
      <c r="H15" s="53">
        <f>+E15-G15</f>
        <v>453540</v>
      </c>
      <c r="I15" s="62"/>
      <c r="J15" s="71"/>
      <c r="K15" s="65"/>
      <c r="L15" s="36"/>
      <c r="M15" s="74"/>
      <c r="N15" s="65"/>
    </row>
    <row r="16" spans="1:14" ht="22.5" customHeight="1" x14ac:dyDescent="0.15">
      <c r="A16" s="28"/>
      <c r="B16" s="29"/>
      <c r="C16" s="31"/>
      <c r="D16" s="375"/>
      <c r="E16" s="32"/>
      <c r="F16" s="609"/>
      <c r="G16" s="32"/>
      <c r="H16" s="55"/>
      <c r="I16" s="59">
        <v>5293755200</v>
      </c>
      <c r="J16" s="393" t="s">
        <v>520</v>
      </c>
      <c r="K16" s="326"/>
      <c r="L16" s="10" t="s">
        <v>520</v>
      </c>
      <c r="M16" s="77">
        <v>4886856550</v>
      </c>
      <c r="N16" s="67" t="s">
        <v>502</v>
      </c>
    </row>
    <row r="17" spans="1:14" ht="22.5" customHeight="1" x14ac:dyDescent="0.15">
      <c r="A17" s="28"/>
      <c r="B17" s="29"/>
      <c r="C17" s="33"/>
      <c r="D17" s="377"/>
      <c r="E17" s="34"/>
      <c r="F17" s="610"/>
      <c r="G17" s="34"/>
      <c r="H17" s="54"/>
      <c r="I17" s="60">
        <v>-910557740</v>
      </c>
      <c r="J17" s="393" t="s">
        <v>521</v>
      </c>
      <c r="K17" s="392" t="s">
        <v>818</v>
      </c>
      <c r="L17" s="10" t="s">
        <v>521</v>
      </c>
      <c r="M17" s="76">
        <v>0</v>
      </c>
      <c r="N17" s="68"/>
    </row>
    <row r="18" spans="1:14" ht="22.5" customHeight="1" x14ac:dyDescent="0.15">
      <c r="A18" s="28"/>
      <c r="B18" s="29"/>
      <c r="C18" s="33"/>
      <c r="D18" s="377"/>
      <c r="E18" s="34"/>
      <c r="F18" s="610"/>
      <c r="G18" s="34"/>
      <c r="H18" s="54"/>
      <c r="I18" s="60">
        <v>2656039640</v>
      </c>
      <c r="J18" s="393" t="s">
        <v>522</v>
      </c>
      <c r="K18" s="392" t="s">
        <v>819</v>
      </c>
      <c r="L18" s="10" t="s">
        <v>522</v>
      </c>
      <c r="M18" s="76">
        <v>1486316650</v>
      </c>
      <c r="N18" s="68">
        <v>1486316650</v>
      </c>
    </row>
    <row r="19" spans="1:14" ht="22.5" customHeight="1" x14ac:dyDescent="0.15">
      <c r="A19" s="28"/>
      <c r="B19" s="29"/>
      <c r="C19" s="33"/>
      <c r="D19" s="377"/>
      <c r="E19" s="34"/>
      <c r="F19" s="610"/>
      <c r="G19" s="34"/>
      <c r="H19" s="54"/>
      <c r="I19" s="60">
        <v>3236047800</v>
      </c>
      <c r="J19" s="393" t="s">
        <v>523</v>
      </c>
      <c r="K19" s="392" t="s">
        <v>820</v>
      </c>
      <c r="L19" s="10" t="s">
        <v>523</v>
      </c>
      <c r="M19" s="76">
        <v>3138830000</v>
      </c>
      <c r="N19" s="68">
        <v>3138830000</v>
      </c>
    </row>
    <row r="20" spans="1:14" ht="22.5" customHeight="1" x14ac:dyDescent="0.15">
      <c r="A20" s="28"/>
      <c r="B20" s="29"/>
      <c r="C20" s="33"/>
      <c r="D20" s="377"/>
      <c r="E20" s="34"/>
      <c r="F20" s="610"/>
      <c r="G20" s="34"/>
      <c r="H20" s="54"/>
      <c r="I20" s="60">
        <v>312225500</v>
      </c>
      <c r="J20" s="393" t="s">
        <v>524</v>
      </c>
      <c r="K20" s="327" t="s">
        <v>821</v>
      </c>
      <c r="L20" s="10" t="s">
        <v>524</v>
      </c>
      <c r="M20" s="76">
        <v>261709900</v>
      </c>
      <c r="N20" s="68">
        <v>261709900</v>
      </c>
    </row>
    <row r="21" spans="1:14" ht="22.5" customHeight="1" x14ac:dyDescent="0.15">
      <c r="A21" s="28"/>
      <c r="B21" s="29"/>
      <c r="C21" s="30" t="s">
        <v>414</v>
      </c>
      <c r="D21" s="370">
        <v>360394</v>
      </c>
      <c r="E21" s="27">
        <f>+D21</f>
        <v>360394</v>
      </c>
      <c r="F21" s="608">
        <v>334705</v>
      </c>
      <c r="G21" s="27">
        <f>+F21</f>
        <v>334705</v>
      </c>
      <c r="H21" s="53">
        <f>+E21-G21</f>
        <v>25689</v>
      </c>
      <c r="I21" s="63"/>
      <c r="J21" s="72" t="s">
        <v>518</v>
      </c>
      <c r="K21" s="66" t="s">
        <v>518</v>
      </c>
      <c r="L21" s="35"/>
      <c r="M21" s="75"/>
      <c r="N21" s="66" t="s">
        <v>518</v>
      </c>
    </row>
    <row r="22" spans="1:14" ht="22.5" customHeight="1" x14ac:dyDescent="0.15">
      <c r="A22" s="28"/>
      <c r="B22" s="29"/>
      <c r="C22" s="31"/>
      <c r="D22" s="375"/>
      <c r="E22" s="32"/>
      <c r="F22" s="609"/>
      <c r="G22" s="32"/>
      <c r="H22" s="55"/>
      <c r="I22" s="59">
        <v>360394000</v>
      </c>
      <c r="J22" s="393" t="s">
        <v>525</v>
      </c>
      <c r="K22" s="404"/>
      <c r="L22" s="10" t="s">
        <v>525</v>
      </c>
      <c r="M22" s="77">
        <v>284254000</v>
      </c>
      <c r="N22" s="67" t="s">
        <v>502</v>
      </c>
    </row>
    <row r="23" spans="1:14" ht="22.5" customHeight="1" x14ac:dyDescent="0.15">
      <c r="A23" s="28"/>
      <c r="B23" s="29"/>
      <c r="C23" s="33"/>
      <c r="D23" s="377"/>
      <c r="E23" s="34"/>
      <c r="F23" s="610"/>
      <c r="G23" s="34"/>
      <c r="H23" s="54"/>
      <c r="I23" s="60">
        <v>194890000</v>
      </c>
      <c r="J23" s="393" t="s">
        <v>526</v>
      </c>
      <c r="K23" s="392" t="s">
        <v>822</v>
      </c>
      <c r="L23" s="10" t="s">
        <v>526</v>
      </c>
      <c r="M23" s="76">
        <v>158136000</v>
      </c>
      <c r="N23" s="68">
        <v>158136000</v>
      </c>
    </row>
    <row r="24" spans="1:14" ht="22.5" customHeight="1" x14ac:dyDescent="0.15">
      <c r="A24" s="28"/>
      <c r="B24" s="29"/>
      <c r="C24" s="33"/>
      <c r="D24" s="377"/>
      <c r="E24" s="34"/>
      <c r="F24" s="610"/>
      <c r="G24" s="34"/>
      <c r="H24" s="54"/>
      <c r="I24" s="60">
        <v>165504000</v>
      </c>
      <c r="J24" s="393" t="s">
        <v>527</v>
      </c>
      <c r="K24" s="392" t="s">
        <v>823</v>
      </c>
      <c r="L24" s="10" t="s">
        <v>527</v>
      </c>
      <c r="M24" s="76">
        <v>126118000</v>
      </c>
      <c r="N24" s="68">
        <v>126118000</v>
      </c>
    </row>
    <row r="25" spans="1:14" ht="22.5" customHeight="1" x14ac:dyDescent="0.15">
      <c r="A25" s="28"/>
      <c r="B25" s="29"/>
      <c r="C25" s="30" t="s">
        <v>415</v>
      </c>
      <c r="D25" s="370">
        <v>195851</v>
      </c>
      <c r="E25" s="27">
        <f>+D25</f>
        <v>195851</v>
      </c>
      <c r="F25" s="608">
        <v>417800</v>
      </c>
      <c r="G25" s="27">
        <f>+F25</f>
        <v>417800</v>
      </c>
      <c r="H25" s="53">
        <f>+E25-G25</f>
        <v>-221949</v>
      </c>
      <c r="I25" s="63"/>
      <c r="J25" s="72" t="s">
        <v>518</v>
      </c>
      <c r="K25" s="66" t="s">
        <v>518</v>
      </c>
      <c r="L25" s="35"/>
      <c r="M25" s="75"/>
      <c r="N25" s="66" t="s">
        <v>518</v>
      </c>
    </row>
    <row r="26" spans="1:14" ht="22.5" customHeight="1" x14ac:dyDescent="0.15">
      <c r="A26" s="28"/>
      <c r="B26" s="29"/>
      <c r="C26" s="31"/>
      <c r="D26" s="375"/>
      <c r="E26" s="32"/>
      <c r="F26" s="609"/>
      <c r="G26" s="32"/>
      <c r="H26" s="55"/>
      <c r="I26" s="59">
        <v>195850800</v>
      </c>
      <c r="J26" s="393" t="s">
        <v>528</v>
      </c>
      <c r="K26" s="391"/>
      <c r="L26" s="10" t="s">
        <v>528</v>
      </c>
      <c r="M26" s="77">
        <v>128889450</v>
      </c>
      <c r="N26" s="67" t="s">
        <v>502</v>
      </c>
    </row>
    <row r="27" spans="1:14" ht="22.5" customHeight="1" x14ac:dyDescent="0.15">
      <c r="A27" s="28"/>
      <c r="B27" s="29"/>
      <c r="C27" s="33"/>
      <c r="D27" s="377"/>
      <c r="E27" s="34"/>
      <c r="F27" s="610"/>
      <c r="G27" s="34"/>
      <c r="H27" s="54"/>
      <c r="I27" s="60">
        <v>195850800</v>
      </c>
      <c r="J27" s="393" t="s">
        <v>529</v>
      </c>
      <c r="K27" s="327" t="s">
        <v>824</v>
      </c>
      <c r="L27" s="10" t="s">
        <v>529</v>
      </c>
      <c r="M27" s="76">
        <v>128889450</v>
      </c>
      <c r="N27" s="68">
        <v>128889450</v>
      </c>
    </row>
    <row r="28" spans="1:14" ht="22.5" customHeight="1" x14ac:dyDescent="0.15">
      <c r="A28" s="28"/>
      <c r="B28" s="29"/>
      <c r="C28" s="30" t="s">
        <v>286</v>
      </c>
      <c r="D28" s="370">
        <v>0</v>
      </c>
      <c r="E28" s="27">
        <f>+D28</f>
        <v>0</v>
      </c>
      <c r="F28" s="608">
        <v>0</v>
      </c>
      <c r="G28" s="27">
        <f>+F28</f>
        <v>0</v>
      </c>
      <c r="H28" s="53">
        <f>+E28-G28</f>
        <v>0</v>
      </c>
      <c r="I28" s="63"/>
      <c r="J28" s="72" t="s">
        <v>518</v>
      </c>
      <c r="K28" s="66" t="s">
        <v>518</v>
      </c>
      <c r="L28" s="35"/>
      <c r="M28" s="75"/>
      <c r="N28" s="66" t="s">
        <v>518</v>
      </c>
    </row>
    <row r="29" spans="1:14" ht="22.5" customHeight="1" x14ac:dyDescent="0.15">
      <c r="A29" s="26"/>
      <c r="B29" s="224" t="s">
        <v>416</v>
      </c>
      <c r="C29" s="229"/>
      <c r="D29" s="370">
        <f>D30+D33</f>
        <v>67000</v>
      </c>
      <c r="E29" s="27">
        <f>+D29</f>
        <v>67000</v>
      </c>
      <c r="F29" s="608">
        <f>F30+F33</f>
        <v>92000</v>
      </c>
      <c r="G29" s="27">
        <f>+F29</f>
        <v>92000</v>
      </c>
      <c r="H29" s="238">
        <f>+E29-G29</f>
        <v>-25000</v>
      </c>
      <c r="I29" s="293"/>
      <c r="J29" s="294" t="s">
        <v>518</v>
      </c>
      <c r="K29" s="147" t="s">
        <v>518</v>
      </c>
      <c r="L29" s="291"/>
      <c r="M29" s="292"/>
      <c r="N29" s="147"/>
    </row>
    <row r="30" spans="1:14" ht="22.5" customHeight="1" x14ac:dyDescent="0.15">
      <c r="A30" s="28"/>
      <c r="B30" s="29"/>
      <c r="C30" s="37" t="s">
        <v>417</v>
      </c>
      <c r="D30" s="368">
        <v>60000</v>
      </c>
      <c r="E30" s="24">
        <f>+D30</f>
        <v>60000</v>
      </c>
      <c r="F30" s="606">
        <v>81000</v>
      </c>
      <c r="G30" s="24">
        <f>+F30</f>
        <v>81000</v>
      </c>
      <c r="H30" s="52">
        <f>+E30-G30</f>
        <v>-21000</v>
      </c>
      <c r="I30" s="388"/>
      <c r="J30" s="72" t="s">
        <v>518</v>
      </c>
      <c r="K30" s="390" t="s">
        <v>518</v>
      </c>
      <c r="L30" s="144"/>
      <c r="M30" s="145"/>
      <c r="N30" s="146" t="s">
        <v>518</v>
      </c>
    </row>
    <row r="31" spans="1:14" ht="22.5" customHeight="1" x14ac:dyDescent="0.15">
      <c r="A31" s="28"/>
      <c r="B31" s="29"/>
      <c r="C31" s="31"/>
      <c r="D31" s="375"/>
      <c r="E31" s="32"/>
      <c r="F31" s="609"/>
      <c r="G31" s="32"/>
      <c r="H31" s="55"/>
      <c r="I31" s="59">
        <v>60000000</v>
      </c>
      <c r="J31" s="393" t="s">
        <v>530</v>
      </c>
      <c r="K31" s="391"/>
      <c r="L31" s="10" t="s">
        <v>530</v>
      </c>
      <c r="M31" s="77">
        <v>120000000</v>
      </c>
      <c r="N31" s="67" t="s">
        <v>502</v>
      </c>
    </row>
    <row r="32" spans="1:14" ht="22.5" customHeight="1" x14ac:dyDescent="0.15">
      <c r="A32" s="28"/>
      <c r="B32" s="29"/>
      <c r="C32" s="33"/>
      <c r="D32" s="377"/>
      <c r="E32" s="34"/>
      <c r="F32" s="610"/>
      <c r="G32" s="34"/>
      <c r="H32" s="54"/>
      <c r="I32" s="60">
        <v>60000000</v>
      </c>
      <c r="J32" s="393" t="s">
        <v>531</v>
      </c>
      <c r="K32" s="391" t="s">
        <v>825</v>
      </c>
      <c r="L32" s="10" t="s">
        <v>531</v>
      </c>
      <c r="M32" s="76">
        <v>120000000</v>
      </c>
      <c r="N32" s="67" t="s">
        <v>759</v>
      </c>
    </row>
    <row r="33" spans="1:14" ht="22.5" customHeight="1" x14ac:dyDescent="0.15">
      <c r="A33" s="28"/>
      <c r="B33" s="29"/>
      <c r="C33" s="30" t="s">
        <v>418</v>
      </c>
      <c r="D33" s="370">
        <v>7000</v>
      </c>
      <c r="E33" s="27">
        <f>+D33</f>
        <v>7000</v>
      </c>
      <c r="F33" s="608">
        <v>11000</v>
      </c>
      <c r="G33" s="27">
        <f>+F33</f>
        <v>11000</v>
      </c>
      <c r="H33" s="53">
        <f>+E33-G33</f>
        <v>-4000</v>
      </c>
      <c r="I33" s="62"/>
      <c r="J33" s="71"/>
      <c r="K33" s="65"/>
      <c r="L33" s="36"/>
      <c r="M33" s="74"/>
      <c r="N33" s="65"/>
    </row>
    <row r="34" spans="1:14" ht="22.5" customHeight="1" x14ac:dyDescent="0.15">
      <c r="A34" s="28"/>
      <c r="B34" s="29"/>
      <c r="C34" s="31"/>
      <c r="D34" s="375"/>
      <c r="E34" s="32"/>
      <c r="F34" s="609"/>
      <c r="G34" s="32"/>
      <c r="H34" s="55"/>
      <c r="I34" s="59">
        <v>7000000</v>
      </c>
      <c r="J34" s="393" t="s">
        <v>532</v>
      </c>
      <c r="K34" s="391"/>
      <c r="L34" s="10" t="s">
        <v>532</v>
      </c>
      <c r="M34" s="77">
        <v>10000000</v>
      </c>
      <c r="N34" s="67" t="s">
        <v>502</v>
      </c>
    </row>
    <row r="35" spans="1:14" ht="22.5" customHeight="1" x14ac:dyDescent="0.15">
      <c r="A35" s="28"/>
      <c r="B35" s="29"/>
      <c r="C35" s="33"/>
      <c r="D35" s="377"/>
      <c r="E35" s="34"/>
      <c r="F35" s="610"/>
      <c r="G35" s="34"/>
      <c r="H35" s="54"/>
      <c r="I35" s="60">
        <v>5000000</v>
      </c>
      <c r="J35" s="393" t="s">
        <v>625</v>
      </c>
      <c r="K35" s="391" t="s">
        <v>626</v>
      </c>
      <c r="L35" s="10" t="s">
        <v>625</v>
      </c>
      <c r="M35" s="76">
        <v>5000000</v>
      </c>
      <c r="N35" s="67" t="s">
        <v>626</v>
      </c>
    </row>
    <row r="36" spans="1:14" ht="22.5" customHeight="1" x14ac:dyDescent="0.15">
      <c r="A36" s="28"/>
      <c r="B36" s="29"/>
      <c r="C36" s="33"/>
      <c r="D36" s="377"/>
      <c r="E36" s="34"/>
      <c r="F36" s="610"/>
      <c r="G36" s="34"/>
      <c r="H36" s="54"/>
      <c r="I36" s="60">
        <v>2000000</v>
      </c>
      <c r="J36" s="393" t="s">
        <v>827</v>
      </c>
      <c r="K36" s="391" t="s">
        <v>828</v>
      </c>
      <c r="L36" s="10"/>
      <c r="M36" s="76"/>
      <c r="N36" s="67"/>
    </row>
    <row r="37" spans="1:14" ht="22.5" customHeight="1" x14ac:dyDescent="0.15">
      <c r="A37" s="28"/>
      <c r="B37" s="224" t="s">
        <v>419</v>
      </c>
      <c r="C37" s="30"/>
      <c r="D37" s="370">
        <f>D38+D44+D47</f>
        <v>895312</v>
      </c>
      <c r="E37" s="27">
        <f>+D37</f>
        <v>895312</v>
      </c>
      <c r="F37" s="608">
        <f>F38+F44+F47</f>
        <v>878195</v>
      </c>
      <c r="G37" s="27">
        <f>+F37</f>
        <v>878195</v>
      </c>
      <c r="H37" s="53">
        <f>+E37-G37</f>
        <v>17117</v>
      </c>
      <c r="I37" s="62"/>
      <c r="J37" s="71"/>
      <c r="K37" s="65"/>
      <c r="L37" s="36"/>
      <c r="M37" s="74"/>
      <c r="N37" s="65"/>
    </row>
    <row r="38" spans="1:14" ht="22.5" customHeight="1" x14ac:dyDescent="0.15">
      <c r="A38" s="28"/>
      <c r="B38" s="29"/>
      <c r="C38" s="30" t="s">
        <v>799</v>
      </c>
      <c r="D38" s="370">
        <v>882184</v>
      </c>
      <c r="E38" s="24">
        <f>+D38</f>
        <v>882184</v>
      </c>
      <c r="F38" s="608">
        <v>874913</v>
      </c>
      <c r="G38" s="24">
        <f>+F38</f>
        <v>874913</v>
      </c>
      <c r="H38" s="53">
        <f>+E38-G38</f>
        <v>7271</v>
      </c>
      <c r="I38" s="62"/>
      <c r="J38" s="71"/>
      <c r="K38" s="65"/>
      <c r="L38" s="36"/>
      <c r="M38" s="74"/>
      <c r="N38" s="65"/>
    </row>
    <row r="39" spans="1:14" ht="22.5" customHeight="1" x14ac:dyDescent="0.15">
      <c r="A39" s="28"/>
      <c r="B39" s="29"/>
      <c r="C39" s="31"/>
      <c r="D39" s="375"/>
      <c r="E39" s="32"/>
      <c r="F39" s="609"/>
      <c r="G39" s="32"/>
      <c r="H39" s="55"/>
      <c r="I39" s="59">
        <v>882184000</v>
      </c>
      <c r="J39" s="393" t="s">
        <v>831</v>
      </c>
      <c r="K39" s="391"/>
      <c r="L39" s="10" t="s">
        <v>678</v>
      </c>
      <c r="M39" s="77">
        <v>619400000</v>
      </c>
      <c r="N39" s="67" t="s">
        <v>502</v>
      </c>
    </row>
    <row r="40" spans="1:14" ht="22.5" customHeight="1" x14ac:dyDescent="0.15">
      <c r="A40" s="28"/>
      <c r="B40" s="29"/>
      <c r="C40" s="33"/>
      <c r="D40" s="377"/>
      <c r="E40" s="34"/>
      <c r="F40" s="610"/>
      <c r="G40" s="34"/>
      <c r="H40" s="54"/>
      <c r="I40" s="60">
        <v>220000000</v>
      </c>
      <c r="J40" s="393" t="s">
        <v>681</v>
      </c>
      <c r="K40" s="391" t="s">
        <v>832</v>
      </c>
      <c r="L40" s="10" t="s">
        <v>615</v>
      </c>
      <c r="M40" s="76">
        <v>60000000</v>
      </c>
      <c r="N40" s="67" t="s">
        <v>668</v>
      </c>
    </row>
    <row r="41" spans="1:14" ht="34.5" customHeight="1" x14ac:dyDescent="0.15">
      <c r="A41" s="28"/>
      <c r="B41" s="29"/>
      <c r="C41" s="33"/>
      <c r="D41" s="377"/>
      <c r="E41" s="34"/>
      <c r="F41" s="610"/>
      <c r="G41" s="34"/>
      <c r="H41" s="54"/>
      <c r="I41" s="60">
        <v>39384000</v>
      </c>
      <c r="J41" s="393" t="s">
        <v>833</v>
      </c>
      <c r="K41" s="391" t="s">
        <v>834</v>
      </c>
      <c r="L41" s="10" t="s">
        <v>616</v>
      </c>
      <c r="M41" s="76">
        <v>59400000</v>
      </c>
      <c r="N41" s="67" t="s">
        <v>760</v>
      </c>
    </row>
    <row r="42" spans="1:14" ht="22.5" customHeight="1" x14ac:dyDescent="0.15">
      <c r="A42" s="28"/>
      <c r="B42" s="29"/>
      <c r="C42" s="33"/>
      <c r="D42" s="377"/>
      <c r="E42" s="34"/>
      <c r="F42" s="610"/>
      <c r="G42" s="34"/>
      <c r="H42" s="54"/>
      <c r="I42" s="60">
        <v>600000000</v>
      </c>
      <c r="J42" s="393" t="s">
        <v>667</v>
      </c>
      <c r="K42" s="391" t="s">
        <v>835</v>
      </c>
      <c r="L42" s="10" t="s">
        <v>667</v>
      </c>
      <c r="M42" s="76">
        <v>500000000</v>
      </c>
      <c r="N42" s="67" t="s">
        <v>761</v>
      </c>
    </row>
    <row r="43" spans="1:14" ht="22.5" customHeight="1" x14ac:dyDescent="0.15">
      <c r="A43" s="28"/>
      <c r="B43" s="29"/>
      <c r="C43" s="33"/>
      <c r="D43" s="377"/>
      <c r="E43" s="34"/>
      <c r="F43" s="610"/>
      <c r="G43" s="34"/>
      <c r="H43" s="54"/>
      <c r="I43" s="60">
        <v>22800000</v>
      </c>
      <c r="J43" s="393" t="s">
        <v>836</v>
      </c>
      <c r="K43" s="391" t="s">
        <v>837</v>
      </c>
      <c r="L43" s="10"/>
      <c r="M43" s="76"/>
      <c r="N43" s="67"/>
    </row>
    <row r="44" spans="1:14" ht="22.5" customHeight="1" x14ac:dyDescent="0.15">
      <c r="A44" s="28"/>
      <c r="B44" s="29"/>
      <c r="C44" s="30" t="s">
        <v>609</v>
      </c>
      <c r="D44" s="370">
        <v>13128</v>
      </c>
      <c r="E44" s="27">
        <f>+D44</f>
        <v>13128</v>
      </c>
      <c r="F44" s="608">
        <v>3282</v>
      </c>
      <c r="G44" s="27">
        <f>+F44</f>
        <v>3282</v>
      </c>
      <c r="H44" s="53">
        <f>+E44-G44</f>
        <v>9846</v>
      </c>
      <c r="I44" s="62"/>
      <c r="J44" s="71"/>
      <c r="K44" s="65"/>
      <c r="L44" s="36"/>
      <c r="M44" s="74"/>
      <c r="N44" s="65"/>
    </row>
    <row r="45" spans="1:14" ht="22.5" customHeight="1" x14ac:dyDescent="0.15">
      <c r="A45" s="28"/>
      <c r="B45" s="29"/>
      <c r="C45" s="31"/>
      <c r="D45" s="375"/>
      <c r="E45" s="32"/>
      <c r="F45" s="609"/>
      <c r="G45" s="32"/>
      <c r="H45" s="55"/>
      <c r="I45" s="59">
        <v>13128000</v>
      </c>
      <c r="J45" s="393" t="s">
        <v>838</v>
      </c>
      <c r="K45" s="391"/>
      <c r="L45" s="10" t="s">
        <v>533</v>
      </c>
      <c r="M45" s="77">
        <v>14200000</v>
      </c>
      <c r="N45" s="67" t="s">
        <v>502</v>
      </c>
    </row>
    <row r="46" spans="1:14" ht="22.5" customHeight="1" x14ac:dyDescent="0.15">
      <c r="A46" s="28"/>
      <c r="B46" s="29"/>
      <c r="C46" s="33"/>
      <c r="D46" s="377"/>
      <c r="E46" s="34"/>
      <c r="F46" s="610"/>
      <c r="G46" s="34"/>
      <c r="H46" s="54"/>
      <c r="I46" s="60">
        <v>13128000</v>
      </c>
      <c r="J46" s="393" t="s">
        <v>617</v>
      </c>
      <c r="K46" s="391" t="s">
        <v>839</v>
      </c>
      <c r="L46" s="10" t="s">
        <v>617</v>
      </c>
      <c r="M46" s="76">
        <v>14200000</v>
      </c>
      <c r="N46" s="67" t="s">
        <v>762</v>
      </c>
    </row>
    <row r="47" spans="1:14" ht="22.5" customHeight="1" x14ac:dyDescent="0.15">
      <c r="A47" s="28"/>
      <c r="B47" s="29"/>
      <c r="C47" s="30" t="s">
        <v>610</v>
      </c>
      <c r="D47" s="370">
        <v>0</v>
      </c>
      <c r="E47" s="27">
        <f>+D47</f>
        <v>0</v>
      </c>
      <c r="F47" s="608">
        <v>0</v>
      </c>
      <c r="G47" s="27">
        <f>+F47</f>
        <v>0</v>
      </c>
      <c r="H47" s="53">
        <f>+E47-G47</f>
        <v>0</v>
      </c>
      <c r="I47" s="62"/>
      <c r="J47" s="71"/>
      <c r="K47" s="65"/>
      <c r="L47" s="36"/>
      <c r="M47" s="74"/>
      <c r="N47" s="65"/>
    </row>
    <row r="48" spans="1:14" ht="44.25" customHeight="1" x14ac:dyDescent="0.15">
      <c r="A48" s="28"/>
      <c r="B48" s="224" t="s">
        <v>687</v>
      </c>
      <c r="C48" s="229"/>
      <c r="D48" s="370">
        <f>D49</f>
        <v>50000</v>
      </c>
      <c r="E48" s="27">
        <f>+D48</f>
        <v>50000</v>
      </c>
      <c r="F48" s="608">
        <f>F49</f>
        <v>50000</v>
      </c>
      <c r="G48" s="27">
        <f>+F48</f>
        <v>50000</v>
      </c>
      <c r="H48" s="238">
        <f>+E48-G48</f>
        <v>0</v>
      </c>
      <c r="I48" s="62"/>
      <c r="J48" s="71"/>
      <c r="K48" s="65"/>
      <c r="L48" s="36"/>
      <c r="M48" s="74"/>
      <c r="N48" s="65"/>
    </row>
    <row r="49" spans="1:14" ht="40.5" customHeight="1" x14ac:dyDescent="0.15">
      <c r="A49" s="28"/>
      <c r="B49" s="29"/>
      <c r="C49" s="30" t="s">
        <v>688</v>
      </c>
      <c r="D49" s="370">
        <v>50000</v>
      </c>
      <c r="E49" s="24">
        <f>+D49</f>
        <v>50000</v>
      </c>
      <c r="F49" s="608">
        <v>50000</v>
      </c>
      <c r="G49" s="27">
        <f>+F49</f>
        <v>50000</v>
      </c>
      <c r="H49" s="53">
        <f>+E49-G49</f>
        <v>0</v>
      </c>
      <c r="I49" s="62"/>
      <c r="J49" s="71"/>
      <c r="K49" s="65"/>
      <c r="L49" s="36"/>
      <c r="M49" s="74"/>
      <c r="N49" s="65"/>
    </row>
    <row r="50" spans="1:14" ht="22.5" customHeight="1" x14ac:dyDescent="0.15">
      <c r="A50" s="28"/>
      <c r="B50" s="29"/>
      <c r="C50" s="31"/>
      <c r="D50" s="375"/>
      <c r="E50" s="32"/>
      <c r="F50" s="609"/>
      <c r="G50" s="32"/>
      <c r="H50" s="55"/>
      <c r="I50" s="59">
        <v>50000000</v>
      </c>
      <c r="J50" s="393" t="s">
        <v>666</v>
      </c>
      <c r="K50" s="391"/>
      <c r="L50" s="10" t="s">
        <v>666</v>
      </c>
      <c r="M50" s="77">
        <v>100000000</v>
      </c>
      <c r="N50" s="67" t="s">
        <v>502</v>
      </c>
    </row>
    <row r="51" spans="1:14" ht="22.5" customHeight="1" x14ac:dyDescent="0.15">
      <c r="A51" s="28"/>
      <c r="B51" s="29"/>
      <c r="C51" s="33"/>
      <c r="D51" s="377"/>
      <c r="E51" s="34"/>
      <c r="F51" s="610"/>
      <c r="G51" s="34"/>
      <c r="H51" s="54"/>
      <c r="I51" s="60">
        <v>50000000</v>
      </c>
      <c r="J51" s="393" t="s">
        <v>840</v>
      </c>
      <c r="K51" s="392" t="s">
        <v>763</v>
      </c>
      <c r="L51" s="10" t="s">
        <v>677</v>
      </c>
      <c r="M51" s="76">
        <v>100000000</v>
      </c>
      <c r="N51" s="68" t="s">
        <v>763</v>
      </c>
    </row>
    <row r="52" spans="1:14" ht="22.5" customHeight="1" x14ac:dyDescent="0.15">
      <c r="A52" s="39" t="s">
        <v>420</v>
      </c>
      <c r="B52" s="225"/>
      <c r="C52" s="229"/>
      <c r="D52" s="370">
        <f>D53+D58+D78</f>
        <v>1332911</v>
      </c>
      <c r="E52" s="27">
        <f>+D52</f>
        <v>1332911</v>
      </c>
      <c r="F52" s="608">
        <f>F53+F58+F78</f>
        <v>622661</v>
      </c>
      <c r="G52" s="27">
        <f>+F52</f>
        <v>622661</v>
      </c>
      <c r="H52" s="53">
        <f>+E52-G52</f>
        <v>710250</v>
      </c>
      <c r="I52" s="62"/>
      <c r="J52" s="72" t="s">
        <v>502</v>
      </c>
      <c r="K52" s="66" t="s">
        <v>502</v>
      </c>
      <c r="L52" s="35"/>
      <c r="M52" s="75"/>
      <c r="N52" s="66" t="s">
        <v>502</v>
      </c>
    </row>
    <row r="53" spans="1:14" ht="22.5" customHeight="1" x14ac:dyDescent="0.15">
      <c r="A53" s="28"/>
      <c r="B53" s="224" t="s">
        <v>553</v>
      </c>
      <c r="C53" s="229"/>
      <c r="D53" s="370">
        <f>D54</f>
        <v>13300</v>
      </c>
      <c r="E53" s="24">
        <f>+D53</f>
        <v>13300</v>
      </c>
      <c r="F53" s="608">
        <f>F54</f>
        <v>13300</v>
      </c>
      <c r="G53" s="24">
        <f>+F53</f>
        <v>13300</v>
      </c>
      <c r="H53" s="53">
        <f>+E53-G53</f>
        <v>0</v>
      </c>
      <c r="I53" s="63"/>
      <c r="J53" s="72" t="s">
        <v>518</v>
      </c>
      <c r="K53" s="66" t="s">
        <v>518</v>
      </c>
      <c r="L53" s="35"/>
      <c r="M53" s="75"/>
      <c r="N53" s="66" t="s">
        <v>518</v>
      </c>
    </row>
    <row r="54" spans="1:14" ht="22.5" customHeight="1" x14ac:dyDescent="0.15">
      <c r="A54" s="28"/>
      <c r="B54" s="29"/>
      <c r="C54" s="30" t="s">
        <v>422</v>
      </c>
      <c r="D54" s="370">
        <v>13300</v>
      </c>
      <c r="E54" s="24">
        <f>+D54</f>
        <v>13300</v>
      </c>
      <c r="F54" s="608">
        <v>13300</v>
      </c>
      <c r="G54" s="24">
        <f>+F54</f>
        <v>13300</v>
      </c>
      <c r="H54" s="53">
        <f>+E54-G54</f>
        <v>0</v>
      </c>
      <c r="I54" s="63"/>
      <c r="J54" s="72" t="s">
        <v>518</v>
      </c>
      <c r="K54" s="66" t="s">
        <v>518</v>
      </c>
      <c r="L54" s="35"/>
      <c r="M54" s="75"/>
      <c r="N54" s="66" t="s">
        <v>518</v>
      </c>
    </row>
    <row r="55" spans="1:14" ht="22.5" customHeight="1" x14ac:dyDescent="0.15">
      <c r="A55" s="28"/>
      <c r="B55" s="29"/>
      <c r="C55" s="31"/>
      <c r="D55" s="375"/>
      <c r="E55" s="32"/>
      <c r="F55" s="609"/>
      <c r="G55" s="32"/>
      <c r="H55" s="55"/>
      <c r="I55" s="59">
        <v>13300000</v>
      </c>
      <c r="J55" s="393" t="s">
        <v>534</v>
      </c>
      <c r="K55" s="391"/>
      <c r="L55" s="10" t="s">
        <v>534</v>
      </c>
      <c r="M55" s="77">
        <v>21000000</v>
      </c>
      <c r="N55" s="67" t="s">
        <v>502</v>
      </c>
    </row>
    <row r="56" spans="1:14" ht="37.5" customHeight="1" x14ac:dyDescent="0.15">
      <c r="A56" s="28"/>
      <c r="B56" s="29"/>
      <c r="C56" s="33"/>
      <c r="D56" s="377"/>
      <c r="E56" s="34"/>
      <c r="F56" s="610"/>
      <c r="G56" s="34"/>
      <c r="H56" s="54"/>
      <c r="I56" s="60">
        <v>13000000</v>
      </c>
      <c r="J56" s="393" t="s">
        <v>535</v>
      </c>
      <c r="K56" s="391" t="s">
        <v>841</v>
      </c>
      <c r="L56" s="10" t="s">
        <v>535</v>
      </c>
      <c r="M56" s="76">
        <v>19500000</v>
      </c>
      <c r="N56" s="67" t="s">
        <v>764</v>
      </c>
    </row>
    <row r="57" spans="1:14" ht="22.5" customHeight="1" x14ac:dyDescent="0.15">
      <c r="A57" s="28"/>
      <c r="B57" s="29"/>
      <c r="C57" s="33"/>
      <c r="D57" s="377"/>
      <c r="E57" s="34"/>
      <c r="F57" s="610"/>
      <c r="G57" s="34"/>
      <c r="H57" s="54"/>
      <c r="I57" s="60">
        <v>300000</v>
      </c>
      <c r="J57" s="393" t="s">
        <v>669</v>
      </c>
      <c r="K57" s="391" t="s">
        <v>842</v>
      </c>
      <c r="L57" s="10" t="s">
        <v>669</v>
      </c>
      <c r="M57" s="76">
        <v>1500000</v>
      </c>
      <c r="N57" s="67" t="s">
        <v>765</v>
      </c>
    </row>
    <row r="58" spans="1:14" ht="22.5" customHeight="1" x14ac:dyDescent="0.15">
      <c r="A58" s="28"/>
      <c r="B58" s="224" t="s">
        <v>423</v>
      </c>
      <c r="C58" s="229"/>
      <c r="D58" s="370">
        <f>D59+D62</f>
        <v>454651</v>
      </c>
      <c r="E58" s="27">
        <f>+D58</f>
        <v>454651</v>
      </c>
      <c r="F58" s="608">
        <f>F59+F62</f>
        <v>454651</v>
      </c>
      <c r="G58" s="27">
        <f>+F58</f>
        <v>454651</v>
      </c>
      <c r="H58" s="53">
        <f>+E58-G58</f>
        <v>0</v>
      </c>
      <c r="I58" s="63"/>
      <c r="J58" s="72" t="s">
        <v>518</v>
      </c>
      <c r="K58" s="66" t="s">
        <v>518</v>
      </c>
      <c r="L58" s="35"/>
      <c r="M58" s="75"/>
      <c r="N58" s="66" t="s">
        <v>518</v>
      </c>
    </row>
    <row r="59" spans="1:14" ht="22.5" customHeight="1" x14ac:dyDescent="0.15">
      <c r="A59" s="28"/>
      <c r="B59" s="29"/>
      <c r="C59" s="30" t="s">
        <v>424</v>
      </c>
      <c r="D59" s="370">
        <v>600</v>
      </c>
      <c r="E59" s="24">
        <f>+D59</f>
        <v>600</v>
      </c>
      <c r="F59" s="608">
        <v>600</v>
      </c>
      <c r="G59" s="24">
        <f>+F59</f>
        <v>600</v>
      </c>
      <c r="H59" s="53">
        <f>+E59-G59</f>
        <v>0</v>
      </c>
      <c r="I59" s="63"/>
      <c r="J59" s="72" t="s">
        <v>518</v>
      </c>
      <c r="K59" s="66" t="s">
        <v>518</v>
      </c>
      <c r="L59" s="35"/>
      <c r="M59" s="75"/>
      <c r="N59" s="66" t="s">
        <v>518</v>
      </c>
    </row>
    <row r="60" spans="1:14" ht="22.5" customHeight="1" x14ac:dyDescent="0.15">
      <c r="A60" s="28"/>
      <c r="B60" s="29"/>
      <c r="C60" s="31"/>
      <c r="D60" s="375"/>
      <c r="E60" s="32"/>
      <c r="F60" s="609"/>
      <c r="G60" s="32"/>
      <c r="H60" s="55"/>
      <c r="I60" s="59">
        <v>600000</v>
      </c>
      <c r="J60" s="393" t="s">
        <v>536</v>
      </c>
      <c r="K60" s="391"/>
      <c r="L60" s="10" t="s">
        <v>536</v>
      </c>
      <c r="M60" s="77">
        <v>700000</v>
      </c>
      <c r="N60" s="67" t="s">
        <v>502</v>
      </c>
    </row>
    <row r="61" spans="1:14" ht="22.5" customHeight="1" thickBot="1" x14ac:dyDescent="0.2">
      <c r="A61" s="28"/>
      <c r="B61" s="29"/>
      <c r="C61" s="33"/>
      <c r="D61" s="377"/>
      <c r="E61" s="34"/>
      <c r="F61" s="610"/>
      <c r="G61" s="34"/>
      <c r="H61" s="54"/>
      <c r="I61" s="60">
        <v>600000</v>
      </c>
      <c r="J61" s="393" t="s">
        <v>537</v>
      </c>
      <c r="K61" s="391" t="s">
        <v>843</v>
      </c>
      <c r="L61" s="157" t="s">
        <v>537</v>
      </c>
      <c r="M61" s="158">
        <v>700000</v>
      </c>
      <c r="N61" s="159" t="s">
        <v>766</v>
      </c>
    </row>
    <row r="62" spans="1:14" ht="22.5" customHeight="1" x14ac:dyDescent="0.15">
      <c r="A62" s="28"/>
      <c r="B62" s="343"/>
      <c r="C62" s="30" t="s">
        <v>425</v>
      </c>
      <c r="D62" s="370">
        <v>454051</v>
      </c>
      <c r="E62" s="27">
        <f>+D62</f>
        <v>454051</v>
      </c>
      <c r="F62" s="608">
        <v>454051</v>
      </c>
      <c r="G62" s="27">
        <f>+F62</f>
        <v>454051</v>
      </c>
      <c r="H62" s="53">
        <f>+E62-G62</f>
        <v>0</v>
      </c>
      <c r="I62" s="63"/>
      <c r="J62" s="72" t="s">
        <v>518</v>
      </c>
      <c r="K62" s="66" t="s">
        <v>518</v>
      </c>
      <c r="L62" s="209"/>
      <c r="M62" s="210"/>
      <c r="N62" s="211" t="s">
        <v>518</v>
      </c>
    </row>
    <row r="63" spans="1:14" ht="22.5" customHeight="1" x14ac:dyDescent="0.15">
      <c r="A63" s="28"/>
      <c r="B63" s="29"/>
      <c r="C63" s="33"/>
      <c r="D63" s="377"/>
      <c r="E63" s="34"/>
      <c r="F63" s="610"/>
      <c r="G63" s="34"/>
      <c r="H63" s="54"/>
      <c r="I63" s="59">
        <v>18000000</v>
      </c>
      <c r="J63" s="393" t="s">
        <v>538</v>
      </c>
      <c r="K63" s="391"/>
      <c r="L63" s="10" t="s">
        <v>538</v>
      </c>
      <c r="M63" s="77">
        <v>17000000</v>
      </c>
      <c r="N63" s="67" t="s">
        <v>502</v>
      </c>
    </row>
    <row r="64" spans="1:14" ht="30" customHeight="1" x14ac:dyDescent="0.15">
      <c r="A64" s="28"/>
      <c r="B64" s="29"/>
      <c r="C64" s="33"/>
      <c r="D64" s="377"/>
      <c r="E64" s="34"/>
      <c r="F64" s="610"/>
      <c r="G64" s="34"/>
      <c r="H64" s="54"/>
      <c r="I64" s="60">
        <v>18000000</v>
      </c>
      <c r="J64" s="393" t="s">
        <v>539</v>
      </c>
      <c r="K64" s="391" t="s">
        <v>844</v>
      </c>
      <c r="L64" s="10" t="s">
        <v>539</v>
      </c>
      <c r="M64" s="76">
        <v>17000000</v>
      </c>
      <c r="N64" s="67" t="s">
        <v>767</v>
      </c>
    </row>
    <row r="65" spans="1:14" ht="22.5" customHeight="1" x14ac:dyDescent="0.15">
      <c r="A65" s="28"/>
      <c r="B65" s="29"/>
      <c r="C65" s="33"/>
      <c r="D65" s="377"/>
      <c r="E65" s="34"/>
      <c r="F65" s="610"/>
      <c r="G65" s="34"/>
      <c r="H65" s="54"/>
      <c r="I65" s="59">
        <v>5000000</v>
      </c>
      <c r="J65" s="393" t="s">
        <v>540</v>
      </c>
      <c r="K65" s="391"/>
      <c r="L65" s="10" t="s">
        <v>540</v>
      </c>
      <c r="M65" s="77">
        <v>6500000</v>
      </c>
      <c r="N65" s="67" t="s">
        <v>502</v>
      </c>
    </row>
    <row r="66" spans="1:14" ht="22.5" customHeight="1" x14ac:dyDescent="0.15">
      <c r="A66" s="28"/>
      <c r="B66" s="29"/>
      <c r="C66" s="33"/>
      <c r="D66" s="377"/>
      <c r="E66" s="34"/>
      <c r="F66" s="610"/>
      <c r="G66" s="34"/>
      <c r="H66" s="54"/>
      <c r="I66" s="60">
        <v>5000000</v>
      </c>
      <c r="J66" s="393" t="s">
        <v>541</v>
      </c>
      <c r="K66" s="391" t="s">
        <v>845</v>
      </c>
      <c r="L66" s="10" t="s">
        <v>541</v>
      </c>
      <c r="M66" s="76">
        <v>6500000</v>
      </c>
      <c r="N66" s="67" t="s">
        <v>768</v>
      </c>
    </row>
    <row r="67" spans="1:14" s="366" customFormat="1" ht="22.5" customHeight="1" x14ac:dyDescent="0.15">
      <c r="A67" s="371"/>
      <c r="B67" s="372"/>
      <c r="C67" s="376"/>
      <c r="D67" s="377"/>
      <c r="E67" s="377"/>
      <c r="F67" s="610"/>
      <c r="G67" s="377"/>
      <c r="H67" s="386"/>
      <c r="I67" s="59">
        <v>1000000</v>
      </c>
      <c r="J67" s="393" t="s">
        <v>846</v>
      </c>
      <c r="K67" s="391"/>
      <c r="L67" s="362" t="s">
        <v>540</v>
      </c>
      <c r="M67" s="396">
        <v>6500000</v>
      </c>
      <c r="N67" s="391" t="s">
        <v>502</v>
      </c>
    </row>
    <row r="68" spans="1:14" s="366" customFormat="1" ht="22.5" customHeight="1" x14ac:dyDescent="0.15">
      <c r="A68" s="371"/>
      <c r="B68" s="372"/>
      <c r="C68" s="376"/>
      <c r="D68" s="377"/>
      <c r="E68" s="377"/>
      <c r="F68" s="610"/>
      <c r="G68" s="377"/>
      <c r="H68" s="386"/>
      <c r="I68" s="60">
        <v>1000000</v>
      </c>
      <c r="J68" s="393" t="s">
        <v>847</v>
      </c>
      <c r="K68" s="391" t="s">
        <v>11</v>
      </c>
      <c r="L68" s="362" t="s">
        <v>541</v>
      </c>
      <c r="M68" s="395">
        <v>6500000</v>
      </c>
      <c r="N68" s="391" t="s">
        <v>768</v>
      </c>
    </row>
    <row r="69" spans="1:14" ht="22.5" customHeight="1" x14ac:dyDescent="0.15">
      <c r="A69" s="28"/>
      <c r="B69" s="29"/>
      <c r="C69" s="33"/>
      <c r="D69" s="377"/>
      <c r="E69" s="34"/>
      <c r="F69" s="610"/>
      <c r="G69" s="34"/>
      <c r="H69" s="54"/>
      <c r="I69" s="59">
        <v>6600000</v>
      </c>
      <c r="J69" s="393" t="s">
        <v>542</v>
      </c>
      <c r="K69" s="391"/>
      <c r="L69" s="10" t="s">
        <v>542</v>
      </c>
      <c r="M69" s="77">
        <v>4000000</v>
      </c>
      <c r="N69" s="67" t="s">
        <v>502</v>
      </c>
    </row>
    <row r="70" spans="1:14" ht="22.5" customHeight="1" x14ac:dyDescent="0.15">
      <c r="A70" s="28"/>
      <c r="B70" s="29"/>
      <c r="C70" s="33"/>
      <c r="D70" s="377"/>
      <c r="E70" s="34"/>
      <c r="F70" s="610"/>
      <c r="G70" s="34"/>
      <c r="H70" s="54"/>
      <c r="I70" s="60">
        <v>6600000</v>
      </c>
      <c r="J70" s="393" t="s">
        <v>543</v>
      </c>
      <c r="K70" s="391" t="s">
        <v>848</v>
      </c>
      <c r="L70" s="10" t="s">
        <v>543</v>
      </c>
      <c r="M70" s="76">
        <v>4000000</v>
      </c>
      <c r="N70" s="67" t="s">
        <v>672</v>
      </c>
    </row>
    <row r="71" spans="1:14" ht="22.5" customHeight="1" x14ac:dyDescent="0.15">
      <c r="A71" s="28"/>
      <c r="B71" s="29"/>
      <c r="C71" s="33"/>
      <c r="D71" s="377"/>
      <c r="E71" s="34"/>
      <c r="F71" s="610"/>
      <c r="G71" s="34"/>
      <c r="H71" s="54"/>
      <c r="I71" s="59">
        <v>417451000</v>
      </c>
      <c r="J71" s="393" t="s">
        <v>544</v>
      </c>
      <c r="K71" s="391"/>
      <c r="L71" s="10" t="s">
        <v>544</v>
      </c>
      <c r="M71" s="77">
        <v>385012000</v>
      </c>
      <c r="N71" s="67" t="s">
        <v>502</v>
      </c>
    </row>
    <row r="72" spans="1:14" ht="100.5" customHeight="1" x14ac:dyDescent="0.15">
      <c r="A72" s="28"/>
      <c r="B72" s="29"/>
      <c r="C72" s="33"/>
      <c r="D72" s="377"/>
      <c r="E72" s="34"/>
      <c r="F72" s="610"/>
      <c r="G72" s="34"/>
      <c r="H72" s="54"/>
      <c r="I72" s="60">
        <v>347851000</v>
      </c>
      <c r="J72" s="393" t="s">
        <v>670</v>
      </c>
      <c r="K72" s="391" t="s">
        <v>849</v>
      </c>
      <c r="L72" s="10" t="s">
        <v>670</v>
      </c>
      <c r="M72" s="76">
        <v>304012000</v>
      </c>
      <c r="N72" s="67" t="s">
        <v>769</v>
      </c>
    </row>
    <row r="73" spans="1:14" ht="47.25" customHeight="1" x14ac:dyDescent="0.15">
      <c r="A73" s="28"/>
      <c r="B73" s="29"/>
      <c r="C73" s="33"/>
      <c r="D73" s="377"/>
      <c r="E73" s="34"/>
      <c r="F73" s="610"/>
      <c r="G73" s="34"/>
      <c r="H73" s="54"/>
      <c r="I73" s="60">
        <v>30000000</v>
      </c>
      <c r="J73" s="393" t="s">
        <v>545</v>
      </c>
      <c r="K73" s="391" t="s">
        <v>850</v>
      </c>
      <c r="L73" s="10" t="s">
        <v>545</v>
      </c>
      <c r="M73" s="76">
        <v>33000000</v>
      </c>
      <c r="N73" s="67" t="s">
        <v>770</v>
      </c>
    </row>
    <row r="74" spans="1:14" ht="22.5" customHeight="1" x14ac:dyDescent="0.15">
      <c r="A74" s="28"/>
      <c r="B74" s="29"/>
      <c r="C74" s="33"/>
      <c r="D74" s="377"/>
      <c r="E74" s="34"/>
      <c r="F74" s="610"/>
      <c r="G74" s="34"/>
      <c r="H74" s="54"/>
      <c r="I74" s="60">
        <v>39600000</v>
      </c>
      <c r="J74" s="393" t="s">
        <v>671</v>
      </c>
      <c r="K74" s="391" t="s">
        <v>851</v>
      </c>
      <c r="L74" s="10" t="s">
        <v>671</v>
      </c>
      <c r="M74" s="76">
        <v>48000000</v>
      </c>
      <c r="N74" s="67" t="s">
        <v>771</v>
      </c>
    </row>
    <row r="75" spans="1:14" ht="22.5" customHeight="1" x14ac:dyDescent="0.15">
      <c r="A75" s="28"/>
      <c r="B75" s="29"/>
      <c r="C75" s="33"/>
      <c r="D75" s="377"/>
      <c r="E75" s="34"/>
      <c r="F75" s="610"/>
      <c r="G75" s="34"/>
      <c r="H75" s="54"/>
      <c r="I75" s="59">
        <v>6000000</v>
      </c>
      <c r="J75" s="393" t="s">
        <v>546</v>
      </c>
      <c r="K75" s="391"/>
      <c r="L75" s="10" t="s">
        <v>546</v>
      </c>
      <c r="M75" s="77">
        <v>1300000</v>
      </c>
      <c r="N75" s="67" t="s">
        <v>502</v>
      </c>
    </row>
    <row r="76" spans="1:14" ht="22.5" customHeight="1" x14ac:dyDescent="0.15">
      <c r="A76" s="28"/>
      <c r="B76" s="29"/>
      <c r="C76" s="33"/>
      <c r="D76" s="377"/>
      <c r="E76" s="34"/>
      <c r="F76" s="610"/>
      <c r="G76" s="34"/>
      <c r="H76" s="54"/>
      <c r="I76" s="60">
        <v>3000000</v>
      </c>
      <c r="J76" s="393" t="s">
        <v>582</v>
      </c>
      <c r="K76" s="391" t="s">
        <v>852</v>
      </c>
      <c r="L76" s="10" t="s">
        <v>582</v>
      </c>
      <c r="M76" s="76">
        <v>1300000</v>
      </c>
      <c r="N76" s="67" t="s">
        <v>772</v>
      </c>
    </row>
    <row r="77" spans="1:14" ht="22.5" customHeight="1" x14ac:dyDescent="0.15">
      <c r="A77" s="28"/>
      <c r="B77" s="29"/>
      <c r="C77" s="33"/>
      <c r="D77" s="377"/>
      <c r="E77" s="34"/>
      <c r="F77" s="610"/>
      <c r="G77" s="34"/>
      <c r="H77" s="54"/>
      <c r="I77" s="60">
        <v>3000000</v>
      </c>
      <c r="J77" s="393" t="s">
        <v>853</v>
      </c>
      <c r="K77" s="391" t="s">
        <v>852</v>
      </c>
      <c r="L77" s="10"/>
      <c r="M77" s="76"/>
      <c r="N77" s="67"/>
    </row>
    <row r="78" spans="1:14" ht="22.5" customHeight="1" x14ac:dyDescent="0.15">
      <c r="A78" s="28"/>
      <c r="B78" s="226" t="s">
        <v>567</v>
      </c>
      <c r="C78" s="30"/>
      <c r="D78" s="370">
        <f>D79+D82</f>
        <v>864960</v>
      </c>
      <c r="E78" s="27">
        <f>+D78</f>
        <v>864960</v>
      </c>
      <c r="F78" s="608">
        <f>F79+F82</f>
        <v>154710</v>
      </c>
      <c r="G78" s="27">
        <f>+F78</f>
        <v>154710</v>
      </c>
      <c r="H78" s="53">
        <f>+E78-G78</f>
        <v>710250</v>
      </c>
      <c r="I78" s="61"/>
      <c r="J78" s="71"/>
      <c r="K78" s="66"/>
      <c r="L78" s="36"/>
      <c r="M78" s="74"/>
      <c r="N78" s="65"/>
    </row>
    <row r="79" spans="1:14" ht="22.5" customHeight="1" x14ac:dyDescent="0.15">
      <c r="A79" s="28"/>
      <c r="B79" s="227"/>
      <c r="C79" s="30" t="s">
        <v>568</v>
      </c>
      <c r="D79" s="370">
        <v>960</v>
      </c>
      <c r="E79" s="24">
        <f>+D79</f>
        <v>960</v>
      </c>
      <c r="F79" s="608">
        <v>960</v>
      </c>
      <c r="G79" s="24">
        <f>+F79</f>
        <v>960</v>
      </c>
      <c r="H79" s="53">
        <f>+E79-G79</f>
        <v>0</v>
      </c>
      <c r="I79" s="61"/>
      <c r="J79" s="71"/>
      <c r="K79" s="66"/>
      <c r="L79" s="36"/>
      <c r="M79" s="74"/>
      <c r="N79" s="65"/>
    </row>
    <row r="80" spans="1:14" ht="22.5" customHeight="1" x14ac:dyDescent="0.15">
      <c r="A80" s="28"/>
      <c r="B80" s="29"/>
      <c r="C80" s="31"/>
      <c r="D80" s="375"/>
      <c r="E80" s="32"/>
      <c r="F80" s="609"/>
      <c r="G80" s="32"/>
      <c r="H80" s="55"/>
      <c r="I80" s="290">
        <v>960000</v>
      </c>
      <c r="J80" s="70" t="s">
        <v>388</v>
      </c>
      <c r="K80" s="147"/>
      <c r="L80" s="10" t="s">
        <v>388</v>
      </c>
      <c r="M80" s="77">
        <v>700000</v>
      </c>
      <c r="N80" s="147"/>
    </row>
    <row r="81" spans="1:14" s="366" customFormat="1" ht="22.5" customHeight="1" x14ac:dyDescent="0.15">
      <c r="A81" s="371"/>
      <c r="B81" s="372"/>
      <c r="C81" s="376"/>
      <c r="D81" s="377"/>
      <c r="E81" s="377"/>
      <c r="F81" s="610"/>
      <c r="G81" s="377"/>
      <c r="H81" s="386"/>
      <c r="I81" s="60">
        <v>960000</v>
      </c>
      <c r="J81" s="393" t="s">
        <v>802</v>
      </c>
      <c r="K81" s="391" t="s">
        <v>803</v>
      </c>
      <c r="L81" s="362"/>
      <c r="M81" s="396"/>
      <c r="N81" s="391"/>
    </row>
    <row r="82" spans="1:14" s="366" customFormat="1" ht="22.5" customHeight="1" x14ac:dyDescent="0.15">
      <c r="A82" s="371"/>
      <c r="B82" s="372"/>
      <c r="C82" s="373" t="s">
        <v>1914</v>
      </c>
      <c r="D82" s="370">
        <v>864000</v>
      </c>
      <c r="E82" s="370">
        <f>+D82</f>
        <v>864000</v>
      </c>
      <c r="F82" s="608">
        <v>153750</v>
      </c>
      <c r="G82" s="370">
        <v>0</v>
      </c>
      <c r="H82" s="385">
        <f>+E82-G82</f>
        <v>864000</v>
      </c>
      <c r="I82" s="388"/>
      <c r="J82" s="72"/>
      <c r="K82" s="390"/>
      <c r="L82" s="362"/>
      <c r="M82" s="396"/>
      <c r="N82" s="391"/>
    </row>
    <row r="83" spans="1:14" s="366" customFormat="1" ht="22.5" customHeight="1" x14ac:dyDescent="0.15">
      <c r="A83" s="371"/>
      <c r="B83" s="372"/>
      <c r="C83" s="376"/>
      <c r="D83" s="377"/>
      <c r="E83" s="377"/>
      <c r="F83" s="610"/>
      <c r="G83" s="377"/>
      <c r="H83" s="386"/>
      <c r="I83" s="59">
        <v>864000000</v>
      </c>
      <c r="J83" s="393" t="s">
        <v>855</v>
      </c>
      <c r="K83" s="391"/>
      <c r="L83" s="362"/>
      <c r="M83" s="396"/>
      <c r="N83" s="391"/>
    </row>
    <row r="84" spans="1:14" s="366" customFormat="1" ht="22.5" customHeight="1" x14ac:dyDescent="0.15">
      <c r="A84" s="371"/>
      <c r="B84" s="372"/>
      <c r="C84" s="376"/>
      <c r="D84" s="377"/>
      <c r="E84" s="377"/>
      <c r="F84" s="610"/>
      <c r="G84" s="377"/>
      <c r="H84" s="386"/>
      <c r="I84" s="59">
        <v>588000000</v>
      </c>
      <c r="J84" s="393" t="s">
        <v>856</v>
      </c>
      <c r="K84" s="391" t="s">
        <v>857</v>
      </c>
      <c r="L84" s="362"/>
      <c r="M84" s="396"/>
      <c r="N84" s="391"/>
    </row>
    <row r="85" spans="1:14" s="366" customFormat="1" ht="22.5" customHeight="1" x14ac:dyDescent="0.15">
      <c r="A85" s="371"/>
      <c r="B85" s="372"/>
      <c r="C85" s="376"/>
      <c r="D85" s="377"/>
      <c r="E85" s="377"/>
      <c r="F85" s="610"/>
      <c r="G85" s="377"/>
      <c r="H85" s="386"/>
      <c r="I85" s="59">
        <v>126000000</v>
      </c>
      <c r="J85" s="393" t="s">
        <v>858</v>
      </c>
      <c r="K85" s="391" t="s">
        <v>859</v>
      </c>
      <c r="L85" s="362"/>
      <c r="M85" s="396"/>
      <c r="N85" s="391"/>
    </row>
    <row r="86" spans="1:14" ht="22.5" customHeight="1" x14ac:dyDescent="0.15">
      <c r="A86" s="28"/>
      <c r="B86" s="29"/>
      <c r="C86" s="33"/>
      <c r="D86" s="377"/>
      <c r="E86" s="34"/>
      <c r="F86" s="610"/>
      <c r="G86" s="34"/>
      <c r="H86" s="54"/>
      <c r="I86" s="60">
        <v>150000000</v>
      </c>
      <c r="J86" s="303" t="s">
        <v>860</v>
      </c>
      <c r="K86" s="391" t="s">
        <v>861</v>
      </c>
      <c r="L86" s="148" t="s">
        <v>389</v>
      </c>
      <c r="M86" s="149">
        <v>700000</v>
      </c>
      <c r="N86" s="67" t="s">
        <v>773</v>
      </c>
    </row>
    <row r="87" spans="1:14" ht="22.5" customHeight="1" x14ac:dyDescent="0.15">
      <c r="A87" s="39" t="s">
        <v>426</v>
      </c>
      <c r="B87" s="225"/>
      <c r="C87" s="229"/>
      <c r="D87" s="370">
        <f>D88+D93</f>
        <v>20979</v>
      </c>
      <c r="E87" s="27">
        <f>+D87</f>
        <v>20979</v>
      </c>
      <c r="F87" s="608">
        <f>F88+F93</f>
        <v>25410</v>
      </c>
      <c r="G87" s="27">
        <f>+F87</f>
        <v>25410</v>
      </c>
      <c r="H87" s="53">
        <f>+E87-G87</f>
        <v>-4431</v>
      </c>
      <c r="I87" s="62"/>
      <c r="J87" s="71"/>
      <c r="K87" s="65"/>
      <c r="L87" s="36"/>
      <c r="M87" s="74"/>
      <c r="N87" s="65"/>
    </row>
    <row r="88" spans="1:14" ht="22.5" customHeight="1" x14ac:dyDescent="0.15">
      <c r="A88" s="28"/>
      <c r="B88" s="224" t="s">
        <v>427</v>
      </c>
      <c r="C88" s="229"/>
      <c r="D88" s="370">
        <f>D89</f>
        <v>10350</v>
      </c>
      <c r="E88" s="24">
        <f>+D88</f>
        <v>10350</v>
      </c>
      <c r="F88" s="608">
        <f>F89</f>
        <v>10350</v>
      </c>
      <c r="G88" s="24">
        <f>+F88</f>
        <v>10350</v>
      </c>
      <c r="H88" s="53">
        <f>+E88-G88</f>
        <v>0</v>
      </c>
      <c r="I88" s="62"/>
      <c r="J88" s="71"/>
      <c r="K88" s="65"/>
      <c r="L88" s="36"/>
      <c r="M88" s="74"/>
      <c r="N88" s="65"/>
    </row>
    <row r="89" spans="1:14" ht="22.5" customHeight="1" x14ac:dyDescent="0.15">
      <c r="A89" s="28"/>
      <c r="B89" s="29"/>
      <c r="C89" s="30" t="s">
        <v>428</v>
      </c>
      <c r="D89" s="370">
        <v>10350</v>
      </c>
      <c r="E89" s="24">
        <f>+D89</f>
        <v>10350</v>
      </c>
      <c r="F89" s="608">
        <v>10350</v>
      </c>
      <c r="G89" s="24">
        <f>+F89</f>
        <v>10350</v>
      </c>
      <c r="H89" s="53">
        <f>+E89-G89</f>
        <v>0</v>
      </c>
      <c r="I89" s="62"/>
      <c r="J89" s="71"/>
      <c r="K89" s="65"/>
      <c r="L89" s="36"/>
      <c r="M89" s="74"/>
      <c r="N89" s="65"/>
    </row>
    <row r="90" spans="1:14" ht="22.5" customHeight="1" x14ac:dyDescent="0.15">
      <c r="A90" s="28"/>
      <c r="B90" s="29"/>
      <c r="C90" s="31"/>
      <c r="D90" s="375"/>
      <c r="E90" s="32"/>
      <c r="F90" s="609"/>
      <c r="G90" s="32"/>
      <c r="H90" s="55"/>
      <c r="I90" s="59">
        <v>10530000</v>
      </c>
      <c r="J90" s="393" t="s">
        <v>547</v>
      </c>
      <c r="K90" s="391"/>
      <c r="L90" s="10" t="s">
        <v>547</v>
      </c>
      <c r="M90" s="77">
        <v>17000000</v>
      </c>
      <c r="N90" s="67" t="s">
        <v>502</v>
      </c>
    </row>
    <row r="91" spans="1:14" ht="22.5" customHeight="1" x14ac:dyDescent="0.15">
      <c r="A91" s="28"/>
      <c r="B91" s="29"/>
      <c r="C91" s="33"/>
      <c r="D91" s="377"/>
      <c r="E91" s="34"/>
      <c r="F91" s="610"/>
      <c r="G91" s="34"/>
      <c r="H91" s="54"/>
      <c r="I91" s="60">
        <v>180000</v>
      </c>
      <c r="J91" s="393" t="s">
        <v>862</v>
      </c>
      <c r="K91" s="391" t="s">
        <v>863</v>
      </c>
      <c r="L91" s="10"/>
      <c r="M91" s="76"/>
      <c r="N91" s="67"/>
    </row>
    <row r="92" spans="1:14" ht="22.5" customHeight="1" x14ac:dyDescent="0.15">
      <c r="A92" s="28"/>
      <c r="B92" s="29"/>
      <c r="C92" s="33"/>
      <c r="D92" s="377"/>
      <c r="E92" s="34"/>
      <c r="F92" s="610"/>
      <c r="G92" s="34"/>
      <c r="H92" s="54"/>
      <c r="I92" s="304">
        <v>10350000</v>
      </c>
      <c r="J92" s="393" t="s">
        <v>549</v>
      </c>
      <c r="K92" s="391" t="s">
        <v>864</v>
      </c>
      <c r="L92" s="144" t="s">
        <v>549</v>
      </c>
      <c r="M92" s="145">
        <v>16850000</v>
      </c>
      <c r="N92" s="146" t="s">
        <v>775</v>
      </c>
    </row>
    <row r="93" spans="1:14" ht="22.5" customHeight="1" x14ac:dyDescent="0.15">
      <c r="A93" s="28"/>
      <c r="B93" s="224" t="s">
        <v>429</v>
      </c>
      <c r="C93" s="229"/>
      <c r="D93" s="370">
        <f>D94</f>
        <v>10629</v>
      </c>
      <c r="E93" s="27">
        <f>+D93</f>
        <v>10629</v>
      </c>
      <c r="F93" s="608">
        <f>F94</f>
        <v>15060</v>
      </c>
      <c r="G93" s="27">
        <f>+F93</f>
        <v>15060</v>
      </c>
      <c r="H93" s="53">
        <f>+E93-G93</f>
        <v>-4431</v>
      </c>
      <c r="I93" s="160"/>
      <c r="J93" s="72" t="s">
        <v>518</v>
      </c>
      <c r="K93" s="66" t="s">
        <v>518</v>
      </c>
      <c r="L93" s="35"/>
      <c r="M93" s="75"/>
      <c r="N93" s="66"/>
    </row>
    <row r="94" spans="1:14" ht="22.5" customHeight="1" x14ac:dyDescent="0.15">
      <c r="A94" s="28"/>
      <c r="B94" s="29"/>
      <c r="C94" s="30" t="s">
        <v>430</v>
      </c>
      <c r="D94" s="370">
        <v>10629</v>
      </c>
      <c r="E94" s="27">
        <f>+D94</f>
        <v>10629</v>
      </c>
      <c r="F94" s="608">
        <v>15060</v>
      </c>
      <c r="G94" s="27">
        <f>+F94</f>
        <v>15060</v>
      </c>
      <c r="H94" s="53">
        <f>+E94-G94</f>
        <v>-4431</v>
      </c>
      <c r="I94" s="63"/>
      <c r="J94" s="72" t="s">
        <v>518</v>
      </c>
      <c r="K94" s="66" t="s">
        <v>518</v>
      </c>
      <c r="L94" s="35"/>
      <c r="M94" s="75"/>
      <c r="N94" s="66" t="s">
        <v>518</v>
      </c>
    </row>
    <row r="95" spans="1:14" ht="22.5" customHeight="1" x14ac:dyDescent="0.15">
      <c r="A95" s="28"/>
      <c r="B95" s="29"/>
      <c r="C95" s="33"/>
      <c r="D95" s="377"/>
      <c r="E95" s="34"/>
      <c r="F95" s="610"/>
      <c r="G95" s="34"/>
      <c r="H95" s="54"/>
      <c r="I95" s="59">
        <v>10628740</v>
      </c>
      <c r="J95" s="393" t="s">
        <v>550</v>
      </c>
      <c r="K95" s="391"/>
      <c r="L95" s="10" t="s">
        <v>550</v>
      </c>
      <c r="M95" s="77">
        <v>11250000</v>
      </c>
      <c r="N95" s="67" t="s">
        <v>502</v>
      </c>
    </row>
    <row r="96" spans="1:14" ht="29.25" customHeight="1" x14ac:dyDescent="0.15">
      <c r="A96" s="28"/>
      <c r="B96" s="29"/>
      <c r="C96" s="33"/>
      <c r="D96" s="377"/>
      <c r="E96" s="34"/>
      <c r="F96" s="610"/>
      <c r="G96" s="34"/>
      <c r="H96" s="54"/>
      <c r="I96" s="60">
        <v>1200000</v>
      </c>
      <c r="J96" s="393" t="s">
        <v>551</v>
      </c>
      <c r="K96" s="391" t="s">
        <v>866</v>
      </c>
      <c r="L96" s="10" t="s">
        <v>551</v>
      </c>
      <c r="M96" s="76">
        <v>870000</v>
      </c>
      <c r="N96" s="67" t="s">
        <v>776</v>
      </c>
    </row>
    <row r="97" spans="1:14" ht="22.5" customHeight="1" x14ac:dyDescent="0.15">
      <c r="A97" s="28"/>
      <c r="B97" s="29"/>
      <c r="C97" s="33"/>
      <c r="D97" s="377"/>
      <c r="E97" s="34"/>
      <c r="F97" s="610"/>
      <c r="G97" s="34"/>
      <c r="H97" s="54"/>
      <c r="I97" s="60">
        <v>2400000</v>
      </c>
      <c r="J97" s="393" t="s">
        <v>673</v>
      </c>
      <c r="K97" s="391" t="s">
        <v>867</v>
      </c>
      <c r="L97" s="10" t="s">
        <v>673</v>
      </c>
      <c r="M97" s="76">
        <v>2880000</v>
      </c>
      <c r="N97" s="67" t="s">
        <v>777</v>
      </c>
    </row>
    <row r="98" spans="1:14" ht="22.5" customHeight="1" x14ac:dyDescent="0.15">
      <c r="A98" s="28"/>
      <c r="B98" s="29"/>
      <c r="C98" s="33"/>
      <c r="D98" s="377"/>
      <c r="E98" s="34"/>
      <c r="F98" s="610"/>
      <c r="G98" s="34"/>
      <c r="H98" s="54"/>
      <c r="I98" s="60">
        <v>400000</v>
      </c>
      <c r="J98" s="393" t="s">
        <v>674</v>
      </c>
      <c r="K98" s="391" t="s">
        <v>868</v>
      </c>
      <c r="L98" s="10" t="s">
        <v>674</v>
      </c>
      <c r="M98" s="76">
        <v>1500000</v>
      </c>
      <c r="N98" s="67" t="s">
        <v>778</v>
      </c>
    </row>
    <row r="99" spans="1:14" ht="22.5" customHeight="1" x14ac:dyDescent="0.15">
      <c r="A99" s="28"/>
      <c r="B99" s="29"/>
      <c r="C99" s="33"/>
      <c r="D99" s="377"/>
      <c r="E99" s="34"/>
      <c r="F99" s="610"/>
      <c r="G99" s="34"/>
      <c r="H99" s="54"/>
      <c r="I99" s="60">
        <v>6628740</v>
      </c>
      <c r="J99" s="393" t="s">
        <v>675</v>
      </c>
      <c r="K99" s="391"/>
      <c r="L99" s="10" t="s">
        <v>675</v>
      </c>
      <c r="M99" s="76">
        <v>6000000</v>
      </c>
      <c r="N99" s="67"/>
    </row>
    <row r="100" spans="1:14" ht="33.75" customHeight="1" x14ac:dyDescent="0.15">
      <c r="A100" s="28"/>
      <c r="B100" s="29"/>
      <c r="C100" s="33"/>
      <c r="D100" s="377"/>
      <c r="E100" s="34"/>
      <c r="F100" s="610"/>
      <c r="G100" s="34"/>
      <c r="H100" s="54"/>
      <c r="I100" s="60"/>
      <c r="J100" s="393" t="s">
        <v>869</v>
      </c>
      <c r="K100" s="391" t="s">
        <v>870</v>
      </c>
      <c r="L100" s="10" t="s">
        <v>621</v>
      </c>
      <c r="M100" s="76">
        <v>1000000</v>
      </c>
      <c r="N100" s="67" t="s">
        <v>779</v>
      </c>
    </row>
    <row r="101" spans="1:14" ht="30.75" customHeight="1" x14ac:dyDescent="0.15">
      <c r="A101" s="39" t="s">
        <v>649</v>
      </c>
      <c r="B101" s="225"/>
      <c r="C101" s="229"/>
      <c r="D101" s="370">
        <f>D102+D106</f>
        <v>0</v>
      </c>
      <c r="E101" s="27">
        <f>+D101</f>
        <v>0</v>
      </c>
      <c r="F101" s="608">
        <f>F102+F106</f>
        <v>33000</v>
      </c>
      <c r="G101" s="27">
        <f>+F101</f>
        <v>33000</v>
      </c>
      <c r="H101" s="53">
        <f>+E101-G101</f>
        <v>-33000</v>
      </c>
      <c r="I101" s="62"/>
      <c r="J101" s="71"/>
      <c r="K101" s="65"/>
      <c r="L101" s="36"/>
      <c r="M101" s="74"/>
      <c r="N101" s="65"/>
    </row>
    <row r="102" spans="1:14" s="366" customFormat="1" ht="33" customHeight="1" x14ac:dyDescent="0.15">
      <c r="A102" s="371"/>
      <c r="B102" s="468" t="s">
        <v>1915</v>
      </c>
      <c r="C102" s="469"/>
      <c r="D102" s="370">
        <f>D103</f>
        <v>0</v>
      </c>
      <c r="E102" s="368">
        <f>+D102</f>
        <v>0</v>
      </c>
      <c r="F102" s="608">
        <f>F103</f>
        <v>33000</v>
      </c>
      <c r="G102" s="368">
        <f>+F102</f>
        <v>33000</v>
      </c>
      <c r="H102" s="385">
        <f>+E102-G102</f>
        <v>-33000</v>
      </c>
      <c r="I102" s="62"/>
      <c r="J102" s="71"/>
      <c r="K102" s="389"/>
      <c r="L102" s="379"/>
      <c r="M102" s="394"/>
      <c r="N102" s="389"/>
    </row>
    <row r="103" spans="1:14" s="366" customFormat="1" ht="33" customHeight="1" x14ac:dyDescent="0.15">
      <c r="A103" s="371"/>
      <c r="B103" s="357"/>
      <c r="C103" s="373" t="s">
        <v>1916</v>
      </c>
      <c r="D103" s="370">
        <v>0</v>
      </c>
      <c r="E103" s="368">
        <f>+D103</f>
        <v>0</v>
      </c>
      <c r="F103" s="608">
        <v>33000</v>
      </c>
      <c r="G103" s="368">
        <f>+F103</f>
        <v>33000</v>
      </c>
      <c r="H103" s="385">
        <f>+E103-G103</f>
        <v>-33000</v>
      </c>
      <c r="I103" s="62"/>
      <c r="J103" s="71"/>
      <c r="K103" s="389"/>
      <c r="L103" s="379"/>
      <c r="M103" s="394"/>
      <c r="N103" s="389"/>
    </row>
    <row r="104" spans="1:14" s="366" customFormat="1" ht="33" customHeight="1" x14ac:dyDescent="0.15">
      <c r="A104" s="371"/>
      <c r="B104" s="357"/>
      <c r="C104" s="374"/>
      <c r="D104" s="375"/>
      <c r="E104" s="377"/>
      <c r="F104" s="609"/>
      <c r="G104" s="377"/>
      <c r="H104" s="387"/>
      <c r="I104" s="356">
        <v>0</v>
      </c>
      <c r="J104" s="355" t="s">
        <v>1917</v>
      </c>
      <c r="K104" s="354"/>
      <c r="L104" s="379"/>
      <c r="M104" s="394"/>
      <c r="N104" s="389"/>
    </row>
    <row r="105" spans="1:14" s="366" customFormat="1" ht="22.5" customHeight="1" x14ac:dyDescent="0.15">
      <c r="A105" s="371"/>
      <c r="B105" s="372"/>
      <c r="C105" s="380"/>
      <c r="D105" s="368"/>
      <c r="E105" s="368"/>
      <c r="F105" s="606"/>
      <c r="G105" s="368"/>
      <c r="H105" s="384"/>
      <c r="I105" s="353">
        <v>0</v>
      </c>
      <c r="J105" s="352" t="s">
        <v>1918</v>
      </c>
      <c r="K105" s="351" t="s">
        <v>1919</v>
      </c>
      <c r="L105" s="379"/>
      <c r="M105" s="394"/>
      <c r="N105" s="389"/>
    </row>
    <row r="106" spans="1:14" ht="33" hidden="1" customHeight="1" x14ac:dyDescent="0.15">
      <c r="A106" s="28"/>
      <c r="B106" s="224" t="s">
        <v>650</v>
      </c>
      <c r="C106" s="229"/>
      <c r="D106" s="370">
        <f>D107</f>
        <v>0</v>
      </c>
      <c r="E106" s="24">
        <f>+D106</f>
        <v>0</v>
      </c>
      <c r="F106" s="608">
        <f>F107</f>
        <v>0</v>
      </c>
      <c r="G106" s="24">
        <f>+F106</f>
        <v>0</v>
      </c>
      <c r="H106" s="53">
        <f>+E106-G106</f>
        <v>0</v>
      </c>
      <c r="I106" s="62"/>
      <c r="J106" s="71"/>
      <c r="K106" s="65"/>
      <c r="L106" s="36"/>
      <c r="M106" s="74"/>
      <c r="N106" s="65"/>
    </row>
    <row r="107" spans="1:14" ht="22.5" hidden="1" customHeight="1" x14ac:dyDescent="0.15">
      <c r="A107" s="28"/>
      <c r="B107" s="29"/>
      <c r="C107" s="30" t="s">
        <v>651</v>
      </c>
      <c r="D107" s="370">
        <v>0</v>
      </c>
      <c r="E107" s="24">
        <f>+D107</f>
        <v>0</v>
      </c>
      <c r="F107" s="608">
        <v>0</v>
      </c>
      <c r="G107" s="24">
        <f>+F107</f>
        <v>0</v>
      </c>
      <c r="H107" s="53">
        <f>+E107-G107</f>
        <v>0</v>
      </c>
      <c r="I107" s="62"/>
      <c r="J107" s="71"/>
      <c r="K107" s="65"/>
      <c r="L107" s="36"/>
      <c r="M107" s="74"/>
      <c r="N107" s="65"/>
    </row>
    <row r="108" spans="1:14" ht="22.5" customHeight="1" x14ac:dyDescent="0.15">
      <c r="A108" s="40" t="s">
        <v>499</v>
      </c>
      <c r="B108" s="41"/>
      <c r="C108" s="42"/>
      <c r="D108" s="370">
        <v>0</v>
      </c>
      <c r="E108" s="27">
        <f>+D108</f>
        <v>0</v>
      </c>
      <c r="F108" s="608">
        <v>220870</v>
      </c>
      <c r="G108" s="27">
        <f>+F108</f>
        <v>220870</v>
      </c>
      <c r="H108" s="53">
        <f>+E108-G108</f>
        <v>-220870</v>
      </c>
      <c r="I108" s="62"/>
      <c r="J108" s="71" t="s">
        <v>871</v>
      </c>
      <c r="K108" s="65"/>
      <c r="L108" s="36"/>
      <c r="M108" s="36"/>
      <c r="N108" s="65"/>
    </row>
    <row r="109" spans="1:14" ht="22.5" customHeight="1" thickBot="1" x14ac:dyDescent="0.2">
      <c r="A109" s="207" t="s">
        <v>500</v>
      </c>
      <c r="B109" s="150"/>
      <c r="C109" s="151"/>
      <c r="D109" s="405">
        <f>D108+D101+D87+D52+D13+D4</f>
        <v>8355202</v>
      </c>
      <c r="E109" s="152">
        <f>+D109</f>
        <v>8355202</v>
      </c>
      <c r="F109" s="617">
        <f>F108+F101+F87+F52+F13+F4</f>
        <v>7588856</v>
      </c>
      <c r="G109" s="152">
        <f>+F109</f>
        <v>7588856</v>
      </c>
      <c r="H109" s="153">
        <f>+E109-G109</f>
        <v>766346</v>
      </c>
      <c r="I109" s="342"/>
      <c r="J109" s="154"/>
      <c r="K109" s="156"/>
      <c r="L109" s="155"/>
      <c r="M109" s="155"/>
      <c r="N109" s="156"/>
    </row>
    <row r="110" spans="1:14" ht="22.5" customHeight="1" x14ac:dyDescent="0.15">
      <c r="A110" s="43"/>
      <c r="B110" s="43"/>
      <c r="C110" s="43"/>
      <c r="D110" s="382"/>
      <c r="E110" s="44"/>
      <c r="F110" s="611"/>
      <c r="G110" s="44"/>
      <c r="H110" s="44"/>
      <c r="I110" s="46"/>
      <c r="J110" s="45"/>
      <c r="K110" s="45"/>
      <c r="L110" s="45"/>
      <c r="M110" s="45"/>
      <c r="N110" s="45"/>
    </row>
    <row r="111" spans="1:14" ht="22.5" customHeight="1" x14ac:dyDescent="0.15">
      <c r="A111" s="25"/>
      <c r="B111" s="25"/>
      <c r="C111" s="25"/>
      <c r="D111" s="369"/>
      <c r="E111" s="80"/>
      <c r="F111" s="647"/>
      <c r="G111" s="80"/>
      <c r="H111" s="242">
        <f>E109-G109</f>
        <v>766346</v>
      </c>
      <c r="I111" s="80"/>
      <c r="J111" s="45"/>
      <c r="K111" s="45"/>
      <c r="L111" s="45"/>
      <c r="M111" s="45"/>
      <c r="N111" s="45"/>
    </row>
    <row r="112" spans="1:14" ht="60.75" customHeight="1" x14ac:dyDescent="0.15">
      <c r="A112" s="25"/>
      <c r="B112" s="25"/>
      <c r="C112" s="25"/>
      <c r="D112" s="369"/>
      <c r="E112" s="25"/>
      <c r="F112" s="607"/>
      <c r="G112" s="244"/>
      <c r="H112" s="25"/>
      <c r="I112" s="298"/>
      <c r="J112" s="45"/>
      <c r="K112" s="45"/>
      <c r="L112" s="45"/>
      <c r="M112" s="45"/>
      <c r="N112" s="45"/>
    </row>
    <row r="113" spans="1:14" ht="22.5" customHeight="1" x14ac:dyDescent="0.15">
      <c r="A113" s="25"/>
      <c r="B113" s="25"/>
      <c r="C113" s="25"/>
      <c r="D113" s="369"/>
      <c r="E113" s="25"/>
      <c r="F113" s="607"/>
      <c r="G113" s="25"/>
      <c r="H113" s="691"/>
      <c r="I113" s="691"/>
      <c r="J113" s="45"/>
      <c r="K113" s="45"/>
      <c r="L113" s="45"/>
      <c r="M113" s="45"/>
      <c r="N113" s="45"/>
    </row>
    <row r="114" spans="1:14" ht="22.5" customHeight="1" x14ac:dyDescent="0.15">
      <c r="A114" s="25"/>
      <c r="B114" s="25"/>
      <c r="C114" s="25"/>
      <c r="D114" s="369"/>
      <c r="E114" s="25"/>
      <c r="F114" s="607"/>
      <c r="G114" s="25"/>
      <c r="H114" s="25"/>
      <c r="I114" s="25"/>
      <c r="J114" s="45"/>
      <c r="K114" s="45"/>
      <c r="L114" s="45"/>
      <c r="M114" s="45"/>
      <c r="N114" s="45"/>
    </row>
    <row r="115" spans="1:14" ht="22.5" customHeight="1" x14ac:dyDescent="0.15">
      <c r="A115" s="47"/>
      <c r="B115" s="47"/>
      <c r="C115" s="47"/>
      <c r="D115" s="383"/>
      <c r="E115" s="47"/>
      <c r="F115" s="612"/>
      <c r="G115" s="47"/>
      <c r="H115" s="47"/>
      <c r="I115" s="47"/>
      <c r="J115" s="45"/>
      <c r="K115" s="48"/>
      <c r="L115" s="48"/>
      <c r="M115" s="48"/>
      <c r="N115" s="48"/>
    </row>
    <row r="116" spans="1:14" ht="22.5" customHeight="1" x14ac:dyDescent="0.15">
      <c r="A116" s="47"/>
      <c r="B116" s="47"/>
      <c r="C116" s="47"/>
      <c r="D116" s="383"/>
      <c r="E116" s="47"/>
      <c r="F116" s="612"/>
      <c r="G116" s="47"/>
      <c r="H116" s="47"/>
      <c r="I116" s="47"/>
      <c r="J116" s="45"/>
      <c r="K116" s="48"/>
      <c r="L116" s="48"/>
      <c r="M116" s="48"/>
      <c r="N116" s="48"/>
    </row>
    <row r="117" spans="1:14" ht="22.5" customHeight="1" x14ac:dyDescent="0.15">
      <c r="A117" s="47"/>
      <c r="B117" s="47"/>
      <c r="C117" s="47"/>
      <c r="D117" s="383"/>
      <c r="E117" s="47"/>
      <c r="F117" s="612"/>
      <c r="G117" s="47"/>
      <c r="H117" s="47"/>
      <c r="I117" s="47"/>
      <c r="J117" s="45"/>
      <c r="K117" s="48"/>
      <c r="L117" s="48"/>
      <c r="M117" s="48"/>
      <c r="N117" s="48"/>
    </row>
    <row r="118" spans="1:14" ht="22.5" customHeight="1" x14ac:dyDescent="0.15">
      <c r="A118" s="47"/>
      <c r="B118" s="47"/>
      <c r="C118" s="47"/>
      <c r="D118" s="383"/>
      <c r="E118" s="47"/>
      <c r="F118" s="612"/>
      <c r="G118" s="47"/>
      <c r="H118" s="47"/>
      <c r="I118" s="47"/>
      <c r="J118" s="48"/>
      <c r="K118" s="48"/>
      <c r="L118" s="48"/>
      <c r="M118" s="48"/>
      <c r="N118" s="48"/>
    </row>
    <row r="119" spans="1:14" ht="22.5" customHeight="1" x14ac:dyDescent="0.15">
      <c r="A119" s="47"/>
      <c r="B119" s="47"/>
      <c r="C119" s="47"/>
      <c r="D119" s="383"/>
      <c r="E119" s="47"/>
      <c r="F119" s="612"/>
      <c r="G119" s="47"/>
      <c r="H119" s="47"/>
      <c r="I119" s="47"/>
      <c r="J119" s="48"/>
      <c r="K119" s="48"/>
      <c r="L119" s="48"/>
      <c r="M119" s="48"/>
      <c r="N119" s="48"/>
    </row>
    <row r="120" spans="1:14" x14ac:dyDescent="0.15">
      <c r="A120" s="47"/>
      <c r="B120" s="47"/>
      <c r="C120" s="47"/>
      <c r="D120" s="383"/>
      <c r="E120" s="47"/>
      <c r="F120" s="612"/>
      <c r="G120" s="47"/>
      <c r="H120" s="47"/>
      <c r="I120" s="47"/>
      <c r="J120" s="48"/>
      <c r="K120" s="48"/>
      <c r="L120" s="48"/>
      <c r="M120" s="48"/>
      <c r="N120" s="48"/>
    </row>
    <row r="121" spans="1:14" x14ac:dyDescent="0.15">
      <c r="A121" s="47"/>
      <c r="B121" s="47"/>
      <c r="C121" s="47"/>
      <c r="D121" s="383"/>
      <c r="E121" s="47"/>
      <c r="F121" s="612"/>
      <c r="G121" s="47"/>
      <c r="H121" s="47"/>
      <c r="I121" s="47"/>
      <c r="J121" s="48"/>
      <c r="K121" s="48"/>
      <c r="L121" s="48"/>
      <c r="M121" s="48"/>
      <c r="N121" s="48"/>
    </row>
    <row r="122" spans="1:14" x14ac:dyDescent="0.15">
      <c r="A122" s="47"/>
      <c r="B122" s="47"/>
      <c r="C122" s="47"/>
      <c r="D122" s="383"/>
      <c r="E122" s="47"/>
      <c r="F122" s="612"/>
      <c r="G122" s="47"/>
      <c r="H122" s="47"/>
      <c r="I122" s="47"/>
      <c r="J122" s="48"/>
      <c r="K122" s="48"/>
      <c r="L122" s="48"/>
      <c r="M122" s="48"/>
      <c r="N122" s="48"/>
    </row>
    <row r="123" spans="1:14" x14ac:dyDescent="0.15">
      <c r="A123" s="47"/>
      <c r="B123" s="47"/>
      <c r="C123" s="47"/>
      <c r="D123" s="383"/>
      <c r="E123" s="47"/>
      <c r="F123" s="612"/>
      <c r="G123" s="47"/>
      <c r="H123" s="47"/>
      <c r="I123" s="47"/>
      <c r="J123" s="48"/>
      <c r="K123" s="48"/>
      <c r="L123" s="48"/>
      <c r="M123" s="48"/>
      <c r="N123" s="48"/>
    </row>
    <row r="124" spans="1:14" x14ac:dyDescent="0.15">
      <c r="A124" s="47"/>
      <c r="B124" s="47"/>
      <c r="C124" s="47"/>
      <c r="D124" s="383"/>
      <c r="E124" s="47"/>
      <c r="F124" s="612"/>
      <c r="G124" s="47"/>
      <c r="H124" s="47"/>
      <c r="I124" s="47"/>
      <c r="J124" s="48"/>
      <c r="K124" s="48"/>
      <c r="L124" s="48"/>
      <c r="M124" s="48"/>
      <c r="N124" s="48"/>
    </row>
    <row r="125" spans="1:14" x14ac:dyDescent="0.15">
      <c r="A125" s="47"/>
      <c r="B125" s="47"/>
      <c r="C125" s="47"/>
      <c r="D125" s="383"/>
      <c r="E125" s="47"/>
      <c r="F125" s="612"/>
      <c r="G125" s="47"/>
      <c r="H125" s="47"/>
      <c r="I125" s="47"/>
      <c r="J125" s="48"/>
      <c r="K125" s="48"/>
      <c r="L125" s="48"/>
      <c r="M125" s="48"/>
      <c r="N125" s="48"/>
    </row>
    <row r="126" spans="1:14" x14ac:dyDescent="0.15">
      <c r="A126" s="47"/>
      <c r="B126" s="47"/>
      <c r="C126" s="47"/>
      <c r="D126" s="383"/>
      <c r="E126" s="47"/>
      <c r="F126" s="612"/>
      <c r="G126" s="47"/>
      <c r="H126" s="47"/>
      <c r="I126" s="47"/>
      <c r="J126" s="48"/>
      <c r="K126" s="48"/>
      <c r="L126" s="48"/>
      <c r="M126" s="48"/>
      <c r="N126" s="48"/>
    </row>
    <row r="127" spans="1:14" x14ac:dyDescent="0.15">
      <c r="A127" s="47"/>
      <c r="B127" s="47"/>
      <c r="C127" s="47"/>
      <c r="D127" s="383"/>
      <c r="E127" s="47"/>
      <c r="F127" s="612"/>
      <c r="G127" s="47"/>
      <c r="H127" s="47"/>
      <c r="I127" s="47"/>
      <c r="J127" s="48"/>
      <c r="K127" s="48"/>
      <c r="L127" s="48"/>
      <c r="M127" s="48"/>
      <c r="N127" s="48"/>
    </row>
    <row r="128" spans="1:14" x14ac:dyDescent="0.15">
      <c r="A128" s="47"/>
      <c r="B128" s="47"/>
      <c r="C128" s="47"/>
      <c r="D128" s="383"/>
      <c r="E128" s="47"/>
      <c r="F128" s="612"/>
      <c r="G128" s="47"/>
      <c r="H128" s="47"/>
      <c r="I128" s="47"/>
      <c r="J128" s="48"/>
      <c r="K128" s="48"/>
      <c r="L128" s="48"/>
      <c r="M128" s="48"/>
      <c r="N128" s="48"/>
    </row>
    <row r="129" spans="1:14" x14ac:dyDescent="0.15">
      <c r="A129" s="47"/>
      <c r="B129" s="47"/>
      <c r="C129" s="47"/>
      <c r="D129" s="383"/>
      <c r="E129" s="47"/>
      <c r="F129" s="612"/>
      <c r="G129" s="47"/>
      <c r="H129" s="47"/>
      <c r="I129" s="47"/>
      <c r="J129" s="48"/>
      <c r="K129" s="48"/>
      <c r="L129" s="48"/>
      <c r="M129" s="48"/>
      <c r="N129" s="48"/>
    </row>
    <row r="130" spans="1:14" x14ac:dyDescent="0.15">
      <c r="A130" s="47"/>
      <c r="B130" s="47"/>
      <c r="C130" s="47"/>
      <c r="D130" s="383"/>
      <c r="E130" s="47"/>
      <c r="F130" s="612"/>
      <c r="G130" s="47"/>
      <c r="H130" s="47"/>
      <c r="I130" s="47"/>
      <c r="J130" s="48"/>
      <c r="K130" s="48"/>
      <c r="L130" s="48"/>
      <c r="M130" s="48"/>
      <c r="N130" s="48"/>
    </row>
    <row r="131" spans="1:14" x14ac:dyDescent="0.15">
      <c r="A131" s="47"/>
      <c r="B131" s="47"/>
      <c r="C131" s="47"/>
      <c r="D131" s="383"/>
      <c r="E131" s="47"/>
      <c r="F131" s="612"/>
      <c r="G131" s="47"/>
      <c r="H131" s="47"/>
      <c r="I131" s="47"/>
      <c r="J131" s="48"/>
      <c r="K131" s="48"/>
      <c r="L131" s="48"/>
      <c r="M131" s="48"/>
      <c r="N131" s="48"/>
    </row>
    <row r="132" spans="1:14" x14ac:dyDescent="0.15">
      <c r="A132" s="47"/>
      <c r="B132" s="47"/>
      <c r="C132" s="47"/>
      <c r="D132" s="383"/>
      <c r="E132" s="47"/>
      <c r="F132" s="612"/>
      <c r="G132" s="47"/>
      <c r="H132" s="47"/>
      <c r="I132" s="47"/>
      <c r="J132" s="48"/>
      <c r="K132" s="48"/>
      <c r="L132" s="48"/>
      <c r="M132" s="48"/>
      <c r="N132" s="48"/>
    </row>
    <row r="133" spans="1:14" x14ac:dyDescent="0.15">
      <c r="A133" s="47"/>
      <c r="B133" s="47"/>
      <c r="C133" s="47"/>
      <c r="D133" s="383"/>
      <c r="E133" s="47"/>
      <c r="F133" s="612"/>
      <c r="G133" s="47"/>
      <c r="H133" s="47"/>
      <c r="I133" s="47"/>
      <c r="J133" s="48"/>
      <c r="K133" s="48"/>
      <c r="L133" s="48"/>
      <c r="M133" s="48"/>
      <c r="N133" s="48"/>
    </row>
    <row r="134" spans="1:14" x14ac:dyDescent="0.15">
      <c r="A134" s="47"/>
      <c r="B134" s="47"/>
      <c r="C134" s="47"/>
      <c r="D134" s="383"/>
      <c r="E134" s="47"/>
      <c r="F134" s="612"/>
      <c r="G134" s="47"/>
      <c r="H134" s="47"/>
      <c r="I134" s="47"/>
      <c r="J134" s="48"/>
      <c r="K134" s="48"/>
      <c r="L134" s="48"/>
      <c r="M134" s="48"/>
      <c r="N134" s="48"/>
    </row>
    <row r="135" spans="1:14" x14ac:dyDescent="0.15">
      <c r="A135" s="47"/>
      <c r="B135" s="47"/>
      <c r="C135" s="47"/>
      <c r="D135" s="383"/>
      <c r="E135" s="47"/>
      <c r="F135" s="612"/>
      <c r="G135" s="47"/>
      <c r="H135" s="47"/>
      <c r="I135" s="47"/>
      <c r="J135" s="48"/>
      <c r="K135" s="48"/>
      <c r="L135" s="48"/>
      <c r="M135" s="48"/>
      <c r="N135" s="48"/>
    </row>
    <row r="136" spans="1:14" x14ac:dyDescent="0.15">
      <c r="A136" s="47"/>
      <c r="B136" s="47"/>
      <c r="C136" s="47"/>
      <c r="D136" s="383"/>
      <c r="E136" s="47"/>
      <c r="F136" s="612"/>
      <c r="G136" s="47"/>
      <c r="H136" s="47"/>
      <c r="I136" s="47"/>
      <c r="J136" s="48"/>
      <c r="K136" s="48"/>
      <c r="L136" s="48"/>
      <c r="M136" s="48"/>
      <c r="N136" s="48"/>
    </row>
    <row r="137" spans="1:14" x14ac:dyDescent="0.15">
      <c r="A137" s="47"/>
      <c r="B137" s="47"/>
      <c r="C137" s="47"/>
      <c r="D137" s="383"/>
      <c r="E137" s="47"/>
      <c r="F137" s="612"/>
      <c r="G137" s="47"/>
      <c r="H137" s="47"/>
      <c r="I137" s="47"/>
      <c r="J137" s="48"/>
      <c r="K137" s="48"/>
      <c r="L137" s="48"/>
      <c r="M137" s="48"/>
      <c r="N137" s="48"/>
    </row>
    <row r="138" spans="1:14" x14ac:dyDescent="0.15">
      <c r="A138" s="47"/>
      <c r="B138" s="47"/>
      <c r="C138" s="47"/>
      <c r="D138" s="383"/>
      <c r="E138" s="47"/>
      <c r="F138" s="612"/>
      <c r="G138" s="47"/>
      <c r="H138" s="47"/>
      <c r="I138" s="47"/>
      <c r="J138" s="48"/>
      <c r="K138" s="48"/>
      <c r="L138" s="48"/>
      <c r="M138" s="48"/>
      <c r="N138" s="48"/>
    </row>
    <row r="139" spans="1:14" x14ac:dyDescent="0.15">
      <c r="A139" s="47"/>
      <c r="B139" s="47"/>
      <c r="C139" s="47"/>
      <c r="D139" s="383"/>
      <c r="E139" s="47"/>
      <c r="F139" s="612"/>
      <c r="G139" s="47"/>
      <c r="H139" s="47"/>
      <c r="I139" s="47"/>
      <c r="J139" s="48"/>
      <c r="K139" s="48"/>
      <c r="L139" s="48"/>
      <c r="M139" s="48"/>
      <c r="N139" s="48"/>
    </row>
    <row r="140" spans="1:14" x14ac:dyDescent="0.15">
      <c r="A140" s="47"/>
      <c r="B140" s="47"/>
      <c r="C140" s="47"/>
      <c r="D140" s="383"/>
      <c r="E140" s="47"/>
      <c r="F140" s="612"/>
      <c r="G140" s="47"/>
      <c r="H140" s="47"/>
      <c r="I140" s="47"/>
      <c r="J140" s="48"/>
      <c r="K140" s="48"/>
      <c r="L140" s="48"/>
      <c r="M140" s="48"/>
      <c r="N140" s="48"/>
    </row>
    <row r="141" spans="1:14" x14ac:dyDescent="0.15">
      <c r="A141" s="47"/>
      <c r="B141" s="47"/>
      <c r="C141" s="47"/>
      <c r="D141" s="383"/>
      <c r="E141" s="47"/>
      <c r="F141" s="612"/>
      <c r="G141" s="47"/>
      <c r="H141" s="47"/>
      <c r="I141" s="47"/>
      <c r="J141" s="48"/>
      <c r="K141" s="48"/>
      <c r="L141" s="48"/>
      <c r="M141" s="48"/>
      <c r="N141" s="48"/>
    </row>
    <row r="142" spans="1:14" x14ac:dyDescent="0.15">
      <c r="A142" s="47"/>
      <c r="B142" s="47"/>
      <c r="C142" s="47"/>
      <c r="D142" s="383"/>
      <c r="E142" s="47"/>
      <c r="F142" s="612"/>
      <c r="G142" s="47"/>
      <c r="H142" s="47"/>
      <c r="I142" s="47"/>
      <c r="J142" s="48"/>
      <c r="K142" s="48"/>
      <c r="L142" s="48"/>
      <c r="M142" s="48"/>
      <c r="N142" s="48"/>
    </row>
    <row r="143" spans="1:14" x14ac:dyDescent="0.15">
      <c r="A143" s="47"/>
      <c r="B143" s="47"/>
      <c r="C143" s="47"/>
      <c r="D143" s="383"/>
      <c r="E143" s="47"/>
      <c r="F143" s="612"/>
      <c r="G143" s="47"/>
      <c r="H143" s="47"/>
      <c r="I143" s="47"/>
      <c r="J143" s="48"/>
      <c r="K143" s="48"/>
      <c r="L143" s="48"/>
      <c r="M143" s="48"/>
      <c r="N143" s="48"/>
    </row>
    <row r="144" spans="1:14" x14ac:dyDescent="0.15">
      <c r="A144" s="47"/>
      <c r="B144" s="47"/>
      <c r="C144" s="47"/>
      <c r="D144" s="383"/>
      <c r="E144" s="47"/>
      <c r="F144" s="612"/>
      <c r="G144" s="47"/>
      <c r="H144" s="47"/>
      <c r="I144" s="47"/>
      <c r="J144" s="48"/>
      <c r="K144" s="48"/>
      <c r="L144" s="48"/>
      <c r="M144" s="48"/>
      <c r="N144" s="48"/>
    </row>
    <row r="145" spans="1:14" x14ac:dyDescent="0.15">
      <c r="A145" s="47"/>
      <c r="B145" s="47"/>
      <c r="C145" s="47"/>
      <c r="D145" s="383"/>
      <c r="E145" s="47"/>
      <c r="F145" s="612"/>
      <c r="G145" s="47"/>
      <c r="H145" s="47"/>
      <c r="I145" s="47"/>
      <c r="J145" s="48"/>
      <c r="K145" s="48"/>
      <c r="L145" s="48"/>
      <c r="M145" s="48"/>
      <c r="N145" s="48"/>
    </row>
    <row r="146" spans="1:14" x14ac:dyDescent="0.15">
      <c r="A146" s="47"/>
      <c r="B146" s="47"/>
      <c r="C146" s="47"/>
      <c r="D146" s="383"/>
      <c r="E146" s="47"/>
      <c r="F146" s="612"/>
      <c r="G146" s="47"/>
      <c r="H146" s="47"/>
      <c r="I146" s="47"/>
      <c r="J146" s="48"/>
      <c r="K146" s="48"/>
      <c r="L146" s="48"/>
      <c r="M146" s="48"/>
      <c r="N146" s="48"/>
    </row>
    <row r="147" spans="1:14" x14ac:dyDescent="0.15">
      <c r="A147" s="47"/>
      <c r="B147" s="47"/>
      <c r="C147" s="47"/>
      <c r="D147" s="383"/>
      <c r="E147" s="47"/>
      <c r="F147" s="612"/>
      <c r="G147" s="47"/>
      <c r="H147" s="47"/>
      <c r="I147" s="47"/>
      <c r="J147" s="48"/>
      <c r="K147" s="48"/>
      <c r="L147" s="48"/>
      <c r="M147" s="48"/>
      <c r="N147" s="48"/>
    </row>
    <row r="148" spans="1:14" x14ac:dyDescent="0.15">
      <c r="A148" s="47"/>
      <c r="B148" s="47"/>
      <c r="C148" s="47"/>
      <c r="D148" s="383"/>
      <c r="E148" s="47"/>
      <c r="F148" s="612"/>
      <c r="G148" s="47"/>
      <c r="H148" s="47"/>
      <c r="I148" s="47"/>
      <c r="J148" s="48"/>
      <c r="K148" s="48"/>
      <c r="L148" s="48"/>
      <c r="M148" s="48"/>
      <c r="N148" s="48"/>
    </row>
    <row r="149" spans="1:14" x14ac:dyDescent="0.15">
      <c r="A149" s="47"/>
      <c r="B149" s="47"/>
      <c r="C149" s="47"/>
      <c r="D149" s="383"/>
      <c r="E149" s="47"/>
      <c r="F149" s="612"/>
      <c r="G149" s="47"/>
      <c r="H149" s="47"/>
      <c r="I149" s="47"/>
      <c r="J149" s="48"/>
      <c r="K149" s="48"/>
      <c r="L149" s="48"/>
      <c r="M149" s="48"/>
      <c r="N149" s="48"/>
    </row>
    <row r="150" spans="1:14" x14ac:dyDescent="0.15">
      <c r="A150" s="47"/>
      <c r="B150" s="47"/>
      <c r="C150" s="47"/>
      <c r="D150" s="383"/>
      <c r="E150" s="47"/>
      <c r="F150" s="612"/>
      <c r="G150" s="47"/>
      <c r="H150" s="47"/>
      <c r="I150" s="47"/>
      <c r="J150" s="48"/>
      <c r="K150" s="48"/>
      <c r="L150" s="48"/>
      <c r="M150" s="48"/>
      <c r="N150" s="48"/>
    </row>
  </sheetData>
  <mergeCells count="8">
    <mergeCell ref="L3:N3"/>
    <mergeCell ref="H113:I113"/>
    <mergeCell ref="D2:E2"/>
    <mergeCell ref="F2:G2"/>
    <mergeCell ref="H2:H3"/>
    <mergeCell ref="I2:I3"/>
    <mergeCell ref="J2:K2"/>
    <mergeCell ref="J3:K3"/>
  </mergeCells>
  <phoneticPr fontId="1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83" firstPageNumber="71" fitToHeight="6" orientation="landscape" useFirstPageNumber="1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820"/>
  <sheetViews>
    <sheetView showGridLines="0" tabSelected="1" view="pageBreakPreview" zoomScale="60" zoomScaleNormal="85" workbookViewId="0">
      <pane xSplit="1" ySplit="3" topLeftCell="B4" activePane="bottomRight" state="frozen"/>
      <selection activeCell="K23" sqref="K23"/>
      <selection pane="topRight" activeCell="K23" sqref="K23"/>
      <selection pane="bottomLeft" activeCell="K23" sqref="K23"/>
      <selection pane="bottomRight" activeCell="G4" sqref="G4"/>
    </sheetView>
  </sheetViews>
  <sheetFormatPr defaultRowHeight="13.5" x14ac:dyDescent="0.15"/>
  <cols>
    <col min="1" max="1" width="11.875" style="17" customWidth="1"/>
    <col min="2" max="2" width="13.5" style="17" customWidth="1"/>
    <col min="3" max="3" width="11.625" style="17" customWidth="1"/>
    <col min="4" max="4" width="13.75" style="604" customWidth="1"/>
    <col min="5" max="5" width="13.25" style="17" bestFit="1" customWidth="1"/>
    <col min="6" max="6" width="12.75" style="604" customWidth="1"/>
    <col min="7" max="7" width="11.25" style="17" customWidth="1"/>
    <col min="8" max="8" width="12.375" style="17" customWidth="1"/>
    <col min="9" max="9" width="10.125" style="17" hidden="1" customWidth="1"/>
    <col min="10" max="10" width="12" style="17" hidden="1" customWidth="1"/>
    <col min="11" max="11" width="27.25" style="49" customWidth="1"/>
    <col min="12" max="12" width="24" style="49" customWidth="1"/>
    <col min="13" max="13" width="17.625" style="203" bestFit="1" customWidth="1"/>
    <col min="14" max="14" width="15" style="17" hidden="1" customWidth="1"/>
    <col min="15" max="15" width="14.875" style="17" customWidth="1"/>
    <col min="16" max="16" width="17.25" style="17" customWidth="1"/>
    <col min="17" max="16384" width="9" style="17"/>
  </cols>
  <sheetData>
    <row r="1" spans="1:14" ht="22.5" customHeight="1" thickBot="1" x14ac:dyDescent="0.2">
      <c r="A1" s="141" t="s">
        <v>800</v>
      </c>
      <c r="B1" s="88"/>
      <c r="C1" s="89"/>
      <c r="D1" s="615"/>
      <c r="E1" s="90"/>
      <c r="F1" s="615"/>
      <c r="G1" s="90"/>
      <c r="H1" s="90"/>
      <c r="I1" s="90"/>
      <c r="J1" s="90"/>
      <c r="K1" s="161"/>
      <c r="L1" s="161"/>
      <c r="M1" s="329" t="s">
        <v>405</v>
      </c>
      <c r="N1" s="328"/>
    </row>
    <row r="2" spans="1:14" ht="32.25" customHeight="1" x14ac:dyDescent="0.15">
      <c r="A2" s="707" t="s">
        <v>431</v>
      </c>
      <c r="B2" s="699"/>
      <c r="C2" s="699"/>
      <c r="D2" s="708" t="s">
        <v>1953</v>
      </c>
      <c r="E2" s="704"/>
      <c r="F2" s="708" t="s">
        <v>2050</v>
      </c>
      <c r="G2" s="704"/>
      <c r="H2" s="709" t="s">
        <v>406</v>
      </c>
      <c r="I2" s="703" t="s">
        <v>618</v>
      </c>
      <c r="J2" s="704"/>
      <c r="K2" s="699" t="s">
        <v>294</v>
      </c>
      <c r="L2" s="699"/>
      <c r="M2" s="713"/>
      <c r="N2" s="697" t="s">
        <v>786</v>
      </c>
    </row>
    <row r="3" spans="1:14" ht="29.25" customHeight="1" thickBot="1" x14ac:dyDescent="0.2">
      <c r="A3" s="92" t="s">
        <v>432</v>
      </c>
      <c r="B3" s="83" t="s">
        <v>433</v>
      </c>
      <c r="C3" s="83" t="s">
        <v>434</v>
      </c>
      <c r="D3" s="605" t="s">
        <v>686</v>
      </c>
      <c r="E3" s="93" t="s">
        <v>292</v>
      </c>
      <c r="F3" s="605" t="s">
        <v>686</v>
      </c>
      <c r="G3" s="93" t="s">
        <v>293</v>
      </c>
      <c r="H3" s="710"/>
      <c r="I3" s="93" t="s">
        <v>603</v>
      </c>
      <c r="J3" s="22" t="s">
        <v>602</v>
      </c>
      <c r="K3" s="701"/>
      <c r="L3" s="701"/>
      <c r="M3" s="714"/>
      <c r="N3" s="698"/>
    </row>
    <row r="4" spans="1:14" ht="22.5" customHeight="1" x14ac:dyDescent="0.15">
      <c r="A4" s="162" t="s">
        <v>435</v>
      </c>
      <c r="B4" s="163"/>
      <c r="C4" s="164"/>
      <c r="D4" s="618">
        <f>D5+D97</f>
        <v>4311872</v>
      </c>
      <c r="E4" s="165">
        <f>+D4</f>
        <v>4311872</v>
      </c>
      <c r="F4" s="618">
        <f>F5+F97</f>
        <v>3954836</v>
      </c>
      <c r="G4" s="165">
        <f>+F4</f>
        <v>3954836</v>
      </c>
      <c r="H4" s="165">
        <f>+E4-G4</f>
        <v>357036</v>
      </c>
      <c r="I4" s="165">
        <v>3756166</v>
      </c>
      <c r="J4" s="166">
        <v>205904</v>
      </c>
      <c r="K4" s="167" t="s">
        <v>518</v>
      </c>
      <c r="L4" s="168" t="s">
        <v>518</v>
      </c>
      <c r="M4" s="330" t="s">
        <v>502</v>
      </c>
      <c r="N4" s="213" t="s">
        <v>502</v>
      </c>
    </row>
    <row r="5" spans="1:14" ht="22.5" customHeight="1" x14ac:dyDescent="0.15">
      <c r="A5" s="169"/>
      <c r="B5" s="170" t="s">
        <v>436</v>
      </c>
      <c r="C5" s="171"/>
      <c r="D5" s="622">
        <f>D6+D15+D18+D35+D68+D86+D93+D96</f>
        <v>2484978</v>
      </c>
      <c r="E5" s="173">
        <f>+D5</f>
        <v>2484978</v>
      </c>
      <c r="F5" s="622">
        <f>F6+F15+F18+F35+F68+F86+F93+F96</f>
        <v>2157442</v>
      </c>
      <c r="G5" s="173">
        <f>+F5</f>
        <v>2157442</v>
      </c>
      <c r="H5" s="172">
        <f>+E5-G5</f>
        <v>327536</v>
      </c>
      <c r="I5" s="172">
        <v>2110677</v>
      </c>
      <c r="J5" s="174">
        <v>44198</v>
      </c>
      <c r="K5" s="175" t="s">
        <v>518</v>
      </c>
      <c r="L5" s="176" t="s">
        <v>518</v>
      </c>
      <c r="M5" s="331" t="s">
        <v>502</v>
      </c>
      <c r="N5" s="177" t="s">
        <v>502</v>
      </c>
    </row>
    <row r="6" spans="1:14" ht="22.5" customHeight="1" x14ac:dyDescent="0.15">
      <c r="A6" s="169"/>
      <c r="B6" s="178"/>
      <c r="C6" s="179" t="s">
        <v>437</v>
      </c>
      <c r="D6" s="622">
        <v>1051962</v>
      </c>
      <c r="E6" s="173">
        <f>+D6</f>
        <v>1051962</v>
      </c>
      <c r="F6" s="622">
        <v>1018633</v>
      </c>
      <c r="G6" s="173">
        <f>+F6</f>
        <v>1018633</v>
      </c>
      <c r="H6" s="172">
        <f>+E6-G6</f>
        <v>33329</v>
      </c>
      <c r="I6" s="172">
        <v>1012878</v>
      </c>
      <c r="J6" s="174">
        <v>15555</v>
      </c>
      <c r="K6" s="175" t="s">
        <v>518</v>
      </c>
      <c r="L6" s="176" t="s">
        <v>518</v>
      </c>
      <c r="M6" s="331" t="s">
        <v>502</v>
      </c>
      <c r="N6" s="177" t="s">
        <v>502</v>
      </c>
    </row>
    <row r="7" spans="1:14" ht="22.5" customHeight="1" x14ac:dyDescent="0.15">
      <c r="A7" s="169"/>
      <c r="B7" s="178"/>
      <c r="C7" s="180"/>
      <c r="D7" s="628"/>
      <c r="E7" s="181"/>
      <c r="F7" s="628"/>
      <c r="G7" s="182"/>
      <c r="H7" s="181"/>
      <c r="I7" s="181"/>
      <c r="J7" s="182"/>
      <c r="K7" s="636" t="s">
        <v>283</v>
      </c>
      <c r="L7" s="639"/>
      <c r="M7" s="588">
        <v>760594000</v>
      </c>
      <c r="N7" s="183">
        <v>833821000</v>
      </c>
    </row>
    <row r="8" spans="1:14" ht="22.5" customHeight="1" x14ac:dyDescent="0.15">
      <c r="A8" s="169"/>
      <c r="B8" s="178"/>
      <c r="C8" s="184"/>
      <c r="D8" s="631"/>
      <c r="E8" s="185"/>
      <c r="F8" s="631"/>
      <c r="G8" s="186"/>
      <c r="H8" s="185"/>
      <c r="I8" s="185"/>
      <c r="J8" s="186"/>
      <c r="K8" s="601" t="s">
        <v>282</v>
      </c>
      <c r="L8" s="656" t="s">
        <v>889</v>
      </c>
      <c r="M8" s="332">
        <v>348246000</v>
      </c>
      <c r="N8" s="79">
        <v>396721000</v>
      </c>
    </row>
    <row r="9" spans="1:14" ht="22.5" customHeight="1" x14ac:dyDescent="0.15">
      <c r="A9" s="169"/>
      <c r="B9" s="178"/>
      <c r="C9" s="184"/>
      <c r="D9" s="631"/>
      <c r="E9" s="185"/>
      <c r="F9" s="631"/>
      <c r="G9" s="186"/>
      <c r="H9" s="185"/>
      <c r="I9" s="185"/>
      <c r="J9" s="186"/>
      <c r="K9" s="601" t="s">
        <v>281</v>
      </c>
      <c r="L9" s="656" t="s">
        <v>890</v>
      </c>
      <c r="M9" s="332">
        <v>296148000</v>
      </c>
      <c r="N9" s="79">
        <v>340200000</v>
      </c>
    </row>
    <row r="10" spans="1:14" ht="22.5" customHeight="1" x14ac:dyDescent="0.15">
      <c r="A10" s="169"/>
      <c r="B10" s="178"/>
      <c r="C10" s="184"/>
      <c r="D10" s="631"/>
      <c r="E10" s="185"/>
      <c r="F10" s="631"/>
      <c r="G10" s="186"/>
      <c r="H10" s="185"/>
      <c r="I10" s="185"/>
      <c r="J10" s="186"/>
      <c r="K10" s="601" t="s">
        <v>280</v>
      </c>
      <c r="L10" s="656" t="s">
        <v>891</v>
      </c>
      <c r="M10" s="332">
        <v>91200000</v>
      </c>
      <c r="N10" s="79">
        <v>96900000</v>
      </c>
    </row>
    <row r="11" spans="1:14" s="604" customFormat="1" ht="22.5" customHeight="1" x14ac:dyDescent="0.15">
      <c r="A11" s="620"/>
      <c r="B11" s="625"/>
      <c r="C11" s="630"/>
      <c r="D11" s="631"/>
      <c r="E11" s="631"/>
      <c r="F11" s="631"/>
      <c r="G11" s="632"/>
      <c r="H11" s="631"/>
      <c r="I11" s="631"/>
      <c r="J11" s="632"/>
      <c r="K11" s="601" t="s">
        <v>892</v>
      </c>
      <c r="L11" s="656" t="s">
        <v>893</v>
      </c>
      <c r="M11" s="332">
        <v>25000000</v>
      </c>
      <c r="N11" s="613"/>
    </row>
    <row r="12" spans="1:14" ht="22.5" customHeight="1" x14ac:dyDescent="0.15">
      <c r="A12" s="169"/>
      <c r="B12" s="178"/>
      <c r="C12" s="184"/>
      <c r="D12" s="631"/>
      <c r="E12" s="185"/>
      <c r="F12" s="631"/>
      <c r="G12" s="186"/>
      <c r="H12" s="185"/>
      <c r="I12" s="185"/>
      <c r="J12" s="186"/>
      <c r="K12" s="601" t="s">
        <v>279</v>
      </c>
      <c r="L12" s="602"/>
      <c r="M12" s="589">
        <v>291368000</v>
      </c>
      <c r="N12" s="78">
        <v>273006000</v>
      </c>
    </row>
    <row r="13" spans="1:14" ht="22.5" customHeight="1" x14ac:dyDescent="0.15">
      <c r="A13" s="169"/>
      <c r="B13" s="178"/>
      <c r="C13" s="184"/>
      <c r="D13" s="631"/>
      <c r="E13" s="185"/>
      <c r="F13" s="631"/>
      <c r="G13" s="186"/>
      <c r="H13" s="185"/>
      <c r="I13" s="185"/>
      <c r="J13" s="186"/>
      <c r="K13" s="601" t="s">
        <v>295</v>
      </c>
      <c r="L13" s="614" t="s">
        <v>894</v>
      </c>
      <c r="M13" s="333">
        <v>269468000</v>
      </c>
      <c r="N13" s="79">
        <v>250011000</v>
      </c>
    </row>
    <row r="14" spans="1:14" ht="22.5" customHeight="1" x14ac:dyDescent="0.15">
      <c r="A14" s="169"/>
      <c r="B14" s="178"/>
      <c r="C14" s="184"/>
      <c r="D14" s="631"/>
      <c r="E14" s="185"/>
      <c r="F14" s="631"/>
      <c r="G14" s="186"/>
      <c r="H14" s="185"/>
      <c r="I14" s="185"/>
      <c r="J14" s="186"/>
      <c r="K14" s="601" t="s">
        <v>296</v>
      </c>
      <c r="L14" s="614" t="s">
        <v>895</v>
      </c>
      <c r="M14" s="333">
        <v>21900000</v>
      </c>
      <c r="N14" s="79">
        <v>22995000</v>
      </c>
    </row>
    <row r="15" spans="1:14" ht="22.5" customHeight="1" x14ac:dyDescent="0.15">
      <c r="A15" s="169"/>
      <c r="B15" s="178"/>
      <c r="C15" s="179" t="s">
        <v>438</v>
      </c>
      <c r="D15" s="622">
        <v>367799</v>
      </c>
      <c r="E15" s="172">
        <f>+D15</f>
        <v>367799</v>
      </c>
      <c r="F15" s="622">
        <v>383864</v>
      </c>
      <c r="G15" s="172">
        <f>+F15</f>
        <v>383864</v>
      </c>
      <c r="H15" s="172">
        <f>+E15-G15</f>
        <v>-16065</v>
      </c>
      <c r="I15" s="172">
        <v>391513</v>
      </c>
      <c r="J15" s="174">
        <v>-7649</v>
      </c>
      <c r="K15" s="187"/>
      <c r="L15" s="188"/>
      <c r="M15" s="334"/>
      <c r="N15" s="189"/>
    </row>
    <row r="16" spans="1:14" ht="22.5" customHeight="1" x14ac:dyDescent="0.15">
      <c r="A16" s="169"/>
      <c r="B16" s="178"/>
      <c r="C16" s="180"/>
      <c r="D16" s="628"/>
      <c r="E16" s="181"/>
      <c r="F16" s="628"/>
      <c r="G16" s="182"/>
      <c r="H16" s="181"/>
      <c r="I16" s="181"/>
      <c r="J16" s="182"/>
      <c r="K16" s="601" t="s">
        <v>278</v>
      </c>
      <c r="L16" s="602"/>
      <c r="M16" s="589">
        <v>367799000</v>
      </c>
      <c r="N16" s="78">
        <v>416913000</v>
      </c>
    </row>
    <row r="17" spans="1:14" ht="22.5" customHeight="1" x14ac:dyDescent="0.15">
      <c r="A17" s="169"/>
      <c r="B17" s="178"/>
      <c r="C17" s="184"/>
      <c r="D17" s="631"/>
      <c r="E17" s="185"/>
      <c r="F17" s="631"/>
      <c r="G17" s="186"/>
      <c r="H17" s="185"/>
      <c r="I17" s="185"/>
      <c r="J17" s="186"/>
      <c r="K17" s="601" t="s">
        <v>277</v>
      </c>
      <c r="L17" s="649" t="s">
        <v>897</v>
      </c>
      <c r="M17" s="317">
        <v>367799000</v>
      </c>
      <c r="N17" s="79">
        <v>416913000</v>
      </c>
    </row>
    <row r="18" spans="1:14" ht="22.5" customHeight="1" x14ac:dyDescent="0.15">
      <c r="A18" s="169"/>
      <c r="B18" s="178"/>
      <c r="C18" s="179" t="s">
        <v>690</v>
      </c>
      <c r="D18" s="622">
        <v>435054</v>
      </c>
      <c r="E18" s="172">
        <f>+D18</f>
        <v>435054</v>
      </c>
      <c r="F18" s="622">
        <v>237143</v>
      </c>
      <c r="G18" s="172">
        <f>+F18</f>
        <v>237143</v>
      </c>
      <c r="H18" s="172">
        <f>+E18-G18</f>
        <v>197911</v>
      </c>
      <c r="I18" s="172">
        <v>238519</v>
      </c>
      <c r="J18" s="174">
        <v>-1846</v>
      </c>
      <c r="K18" s="187"/>
      <c r="L18" s="188"/>
      <c r="M18" s="334"/>
      <c r="N18" s="189"/>
    </row>
    <row r="19" spans="1:14" ht="22.5" customHeight="1" x14ac:dyDescent="0.15">
      <c r="A19" s="169"/>
      <c r="B19" s="178"/>
      <c r="C19" s="180"/>
      <c r="D19" s="628"/>
      <c r="E19" s="181"/>
      <c r="F19" s="628"/>
      <c r="G19" s="182"/>
      <c r="H19" s="181"/>
      <c r="I19" s="181"/>
      <c r="J19" s="182"/>
      <c r="K19" s="636" t="s">
        <v>276</v>
      </c>
      <c r="L19" s="602"/>
      <c r="M19" s="589">
        <v>435054000</v>
      </c>
      <c r="N19" s="78">
        <v>243814000</v>
      </c>
    </row>
    <row r="20" spans="1:14" ht="22.5" customHeight="1" x14ac:dyDescent="0.15">
      <c r="A20" s="169"/>
      <c r="B20" s="178"/>
      <c r="C20" s="184"/>
      <c r="D20" s="631"/>
      <c r="E20" s="185"/>
      <c r="F20" s="631"/>
      <c r="G20" s="186"/>
      <c r="H20" s="185"/>
      <c r="I20" s="185"/>
      <c r="J20" s="186"/>
      <c r="K20" s="648" t="s">
        <v>594</v>
      </c>
      <c r="L20" s="651" t="s">
        <v>899</v>
      </c>
      <c r="M20" s="319">
        <v>80724000</v>
      </c>
      <c r="N20" s="79">
        <v>93132000</v>
      </c>
    </row>
    <row r="21" spans="1:14" ht="22.5" customHeight="1" x14ac:dyDescent="0.15">
      <c r="A21" s="169"/>
      <c r="B21" s="178"/>
      <c r="C21" s="184"/>
      <c r="D21" s="631"/>
      <c r="E21" s="185"/>
      <c r="F21" s="631"/>
      <c r="G21" s="186"/>
      <c r="H21" s="185"/>
      <c r="I21" s="185"/>
      <c r="J21" s="186"/>
      <c r="K21" s="648" t="s">
        <v>595</v>
      </c>
      <c r="L21" s="305" t="s">
        <v>632</v>
      </c>
      <c r="M21" s="317">
        <v>9600000</v>
      </c>
      <c r="N21" s="79">
        <v>9600000</v>
      </c>
    </row>
    <row r="22" spans="1:14" ht="22.5" customHeight="1" x14ac:dyDescent="0.15">
      <c r="A22" s="169"/>
      <c r="B22" s="178"/>
      <c r="C22" s="184"/>
      <c r="D22" s="631"/>
      <c r="E22" s="185"/>
      <c r="F22" s="631"/>
      <c r="G22" s="186"/>
      <c r="H22" s="185"/>
      <c r="I22" s="185"/>
      <c r="J22" s="186"/>
      <c r="K22" s="648" t="s">
        <v>900</v>
      </c>
      <c r="L22" s="305" t="s">
        <v>1954</v>
      </c>
      <c r="M22" s="317">
        <v>28800000</v>
      </c>
      <c r="N22" s="79">
        <v>18000000</v>
      </c>
    </row>
    <row r="23" spans="1:14" ht="22.5" customHeight="1" x14ac:dyDescent="0.15">
      <c r="A23" s="169"/>
      <c r="B23" s="178"/>
      <c r="C23" s="184"/>
      <c r="D23" s="631"/>
      <c r="E23" s="185"/>
      <c r="F23" s="631"/>
      <c r="G23" s="186"/>
      <c r="H23" s="185"/>
      <c r="I23" s="185"/>
      <c r="J23" s="186"/>
      <c r="K23" s="648" t="s">
        <v>902</v>
      </c>
      <c r="L23" s="305" t="s">
        <v>1955</v>
      </c>
      <c r="M23" s="317">
        <v>14400000</v>
      </c>
      <c r="N23" s="79">
        <v>12000000</v>
      </c>
    </row>
    <row r="24" spans="1:14" ht="22.5" customHeight="1" x14ac:dyDescent="0.15">
      <c r="A24" s="169"/>
      <c r="B24" s="178"/>
      <c r="C24" s="184"/>
      <c r="D24" s="631"/>
      <c r="E24" s="185"/>
      <c r="F24" s="631"/>
      <c r="G24" s="186"/>
      <c r="H24" s="185"/>
      <c r="I24" s="185"/>
      <c r="J24" s="186"/>
      <c r="K24" s="648" t="s">
        <v>904</v>
      </c>
      <c r="L24" s="651" t="s">
        <v>905</v>
      </c>
      <c r="M24" s="319">
        <v>12000000</v>
      </c>
      <c r="N24" s="79">
        <v>7200000</v>
      </c>
    </row>
    <row r="25" spans="1:14" ht="22.5" customHeight="1" x14ac:dyDescent="0.15">
      <c r="A25" s="169"/>
      <c r="B25" s="178"/>
      <c r="C25" s="184"/>
      <c r="D25" s="631"/>
      <c r="E25" s="185"/>
      <c r="F25" s="631"/>
      <c r="G25" s="186"/>
      <c r="H25" s="185"/>
      <c r="I25" s="185"/>
      <c r="J25" s="186"/>
      <c r="K25" s="601" t="s">
        <v>384</v>
      </c>
      <c r="L25" s="649" t="s">
        <v>906</v>
      </c>
      <c r="M25" s="317">
        <v>19000000</v>
      </c>
      <c r="N25" s="79">
        <v>15800000</v>
      </c>
    </row>
    <row r="26" spans="1:14" ht="22.5" customHeight="1" x14ac:dyDescent="0.15">
      <c r="A26" s="169"/>
      <c r="B26" s="178"/>
      <c r="C26" s="184"/>
      <c r="D26" s="631"/>
      <c r="E26" s="185"/>
      <c r="F26" s="631"/>
      <c r="G26" s="186"/>
      <c r="H26" s="185"/>
      <c r="I26" s="185"/>
      <c r="J26" s="186"/>
      <c r="K26" s="601" t="s">
        <v>275</v>
      </c>
      <c r="L26" s="321" t="s">
        <v>1956</v>
      </c>
      <c r="M26" s="319">
        <v>40500000</v>
      </c>
      <c r="N26" s="79">
        <v>54270000</v>
      </c>
    </row>
    <row r="27" spans="1:14" ht="22.5" customHeight="1" x14ac:dyDescent="0.15">
      <c r="A27" s="169"/>
      <c r="B27" s="178"/>
      <c r="C27" s="184"/>
      <c r="D27" s="631"/>
      <c r="E27" s="185"/>
      <c r="F27" s="631"/>
      <c r="G27" s="186"/>
      <c r="H27" s="185"/>
      <c r="I27" s="185"/>
      <c r="J27" s="186"/>
      <c r="K27" s="601" t="s">
        <v>908</v>
      </c>
      <c r="L27" s="305" t="s">
        <v>909</v>
      </c>
      <c r="M27" s="317">
        <v>2430000</v>
      </c>
      <c r="N27" s="79">
        <v>6000000</v>
      </c>
    </row>
    <row r="28" spans="1:14" ht="22.5" customHeight="1" x14ac:dyDescent="0.15">
      <c r="A28" s="169"/>
      <c r="B28" s="178"/>
      <c r="C28" s="184"/>
      <c r="D28" s="631"/>
      <c r="E28" s="185"/>
      <c r="F28" s="631"/>
      <c r="G28" s="186"/>
      <c r="H28" s="185"/>
      <c r="I28" s="185"/>
      <c r="J28" s="186"/>
      <c r="K28" s="601" t="s">
        <v>910</v>
      </c>
      <c r="L28" s="305" t="s">
        <v>909</v>
      </c>
      <c r="M28" s="317">
        <v>2430000</v>
      </c>
      <c r="N28" s="79">
        <v>27002000</v>
      </c>
    </row>
    <row r="29" spans="1:14" s="604" customFormat="1" ht="22.5" customHeight="1" x14ac:dyDescent="0.15">
      <c r="A29" s="620"/>
      <c r="B29" s="625"/>
      <c r="C29" s="630"/>
      <c r="D29" s="631"/>
      <c r="E29" s="631"/>
      <c r="F29" s="631"/>
      <c r="G29" s="632"/>
      <c r="H29" s="631"/>
      <c r="I29" s="631"/>
      <c r="J29" s="632"/>
      <c r="K29" s="601" t="s">
        <v>911</v>
      </c>
      <c r="L29" s="305" t="s">
        <v>912</v>
      </c>
      <c r="M29" s="317">
        <v>70000000</v>
      </c>
      <c r="N29" s="613"/>
    </row>
    <row r="30" spans="1:14" s="604" customFormat="1" ht="22.5" customHeight="1" x14ac:dyDescent="0.15">
      <c r="A30" s="620"/>
      <c r="B30" s="625"/>
      <c r="C30" s="630"/>
      <c r="D30" s="631"/>
      <c r="E30" s="631"/>
      <c r="F30" s="631"/>
      <c r="G30" s="632"/>
      <c r="H30" s="631"/>
      <c r="I30" s="631"/>
      <c r="J30" s="632"/>
      <c r="K30" s="601" t="s">
        <v>913</v>
      </c>
      <c r="L30" s="305" t="s">
        <v>914</v>
      </c>
      <c r="M30" s="317">
        <v>24000000</v>
      </c>
      <c r="N30" s="613"/>
    </row>
    <row r="31" spans="1:14" s="604" customFormat="1" ht="22.5" customHeight="1" x14ac:dyDescent="0.15">
      <c r="A31" s="620"/>
      <c r="B31" s="625"/>
      <c r="C31" s="630"/>
      <c r="D31" s="631"/>
      <c r="E31" s="631"/>
      <c r="F31" s="631"/>
      <c r="G31" s="632"/>
      <c r="H31" s="631"/>
      <c r="I31" s="631"/>
      <c r="J31" s="632"/>
      <c r="K31" s="601" t="s">
        <v>915</v>
      </c>
      <c r="L31" s="305" t="s">
        <v>916</v>
      </c>
      <c r="M31" s="317">
        <v>3600000</v>
      </c>
      <c r="N31" s="613"/>
    </row>
    <row r="32" spans="1:14" s="604" customFormat="1" ht="22.5" customHeight="1" x14ac:dyDescent="0.15">
      <c r="A32" s="620"/>
      <c r="B32" s="625"/>
      <c r="C32" s="630"/>
      <c r="D32" s="631"/>
      <c r="E32" s="631"/>
      <c r="F32" s="631"/>
      <c r="G32" s="632"/>
      <c r="H32" s="631"/>
      <c r="I32" s="631"/>
      <c r="J32" s="632"/>
      <c r="K32" s="601" t="s">
        <v>274</v>
      </c>
      <c r="L32" s="305" t="s">
        <v>1957</v>
      </c>
      <c r="M32" s="317">
        <v>26760000</v>
      </c>
      <c r="N32" s="613"/>
    </row>
    <row r="33" spans="1:14" s="604" customFormat="1" ht="22.5" customHeight="1" x14ac:dyDescent="0.15">
      <c r="A33" s="620"/>
      <c r="B33" s="625"/>
      <c r="C33" s="630"/>
      <c r="D33" s="631"/>
      <c r="E33" s="631"/>
      <c r="F33" s="631"/>
      <c r="G33" s="632"/>
      <c r="H33" s="631"/>
      <c r="I33" s="631"/>
      <c r="J33" s="632"/>
      <c r="K33" s="601" t="s">
        <v>918</v>
      </c>
      <c r="L33" s="305" t="s">
        <v>919</v>
      </c>
      <c r="M33" s="317">
        <v>100000000</v>
      </c>
      <c r="N33" s="613"/>
    </row>
    <row r="34" spans="1:14" ht="22.5" customHeight="1" x14ac:dyDescent="0.15">
      <c r="A34" s="169"/>
      <c r="B34" s="178"/>
      <c r="C34" s="184"/>
      <c r="D34" s="631"/>
      <c r="E34" s="185"/>
      <c r="F34" s="631"/>
      <c r="G34" s="186"/>
      <c r="H34" s="185"/>
      <c r="I34" s="185"/>
      <c r="J34" s="186"/>
      <c r="K34" s="11" t="s">
        <v>385</v>
      </c>
      <c r="L34" s="305" t="s">
        <v>596</v>
      </c>
      <c r="M34" s="317">
        <v>810000</v>
      </c>
      <c r="N34" s="79">
        <v>810000</v>
      </c>
    </row>
    <row r="35" spans="1:14" ht="22.5" customHeight="1" x14ac:dyDescent="0.15">
      <c r="A35" s="169"/>
      <c r="B35" s="178"/>
      <c r="C35" s="179" t="s">
        <v>439</v>
      </c>
      <c r="D35" s="622">
        <v>194890</v>
      </c>
      <c r="E35" s="172">
        <f>+D35</f>
        <v>194890</v>
      </c>
      <c r="F35" s="622">
        <v>170624</v>
      </c>
      <c r="G35" s="172">
        <f>+F35</f>
        <v>170624</v>
      </c>
      <c r="H35" s="172">
        <f>+E35-G35</f>
        <v>24266</v>
      </c>
      <c r="I35" s="172">
        <v>114198</v>
      </c>
      <c r="J35" s="174">
        <v>53179</v>
      </c>
      <c r="K35" s="187"/>
      <c r="L35" s="188"/>
      <c r="M35" s="334"/>
      <c r="N35" s="189"/>
    </row>
    <row r="36" spans="1:14" ht="22.5" customHeight="1" x14ac:dyDescent="0.15">
      <c r="A36" s="169"/>
      <c r="B36" s="178"/>
      <c r="C36" s="180"/>
      <c r="D36" s="628"/>
      <c r="E36" s="181"/>
      <c r="F36" s="628"/>
      <c r="G36" s="182"/>
      <c r="H36" s="181"/>
      <c r="I36" s="181"/>
      <c r="J36" s="182"/>
      <c r="K36" s="601" t="s">
        <v>273</v>
      </c>
      <c r="L36" s="602"/>
      <c r="M36" s="589">
        <v>81685000</v>
      </c>
      <c r="N36" s="214">
        <v>64277600</v>
      </c>
    </row>
    <row r="37" spans="1:14" ht="22.5" customHeight="1" x14ac:dyDescent="0.15">
      <c r="A37" s="169"/>
      <c r="B37" s="178"/>
      <c r="C37" s="184"/>
      <c r="D37" s="631"/>
      <c r="E37" s="185"/>
      <c r="F37" s="631"/>
      <c r="G37" s="186"/>
      <c r="H37" s="185"/>
      <c r="I37" s="185"/>
      <c r="J37" s="186"/>
      <c r="K37" s="601" t="s">
        <v>922</v>
      </c>
      <c r="L37" s="651" t="s">
        <v>923</v>
      </c>
      <c r="M37" s="319">
        <v>75936000</v>
      </c>
      <c r="N37" s="219">
        <v>59751000</v>
      </c>
    </row>
    <row r="38" spans="1:14" ht="22.5" customHeight="1" x14ac:dyDescent="0.15">
      <c r="A38" s="169"/>
      <c r="B38" s="178"/>
      <c r="C38" s="184"/>
      <c r="D38" s="631"/>
      <c r="E38" s="185"/>
      <c r="F38" s="631"/>
      <c r="G38" s="186"/>
      <c r="H38" s="185"/>
      <c r="I38" s="185"/>
      <c r="J38" s="186"/>
      <c r="K38" s="601" t="s">
        <v>924</v>
      </c>
      <c r="L38" s="651" t="s">
        <v>925</v>
      </c>
      <c r="M38" s="319">
        <v>5749000</v>
      </c>
      <c r="N38" s="219">
        <v>4526600</v>
      </c>
    </row>
    <row r="39" spans="1:14" ht="22.5" customHeight="1" x14ac:dyDescent="0.15">
      <c r="A39" s="169"/>
      <c r="B39" s="178"/>
      <c r="C39" s="184"/>
      <c r="D39" s="631"/>
      <c r="E39" s="185"/>
      <c r="F39" s="631"/>
      <c r="G39" s="186"/>
      <c r="H39" s="185"/>
      <c r="I39" s="185"/>
      <c r="J39" s="186"/>
      <c r="K39" s="601" t="s">
        <v>272</v>
      </c>
      <c r="L39" s="602"/>
      <c r="M39" s="589">
        <v>43781000</v>
      </c>
      <c r="N39" s="214">
        <v>29214500</v>
      </c>
    </row>
    <row r="40" spans="1:14" ht="22.5" customHeight="1" x14ac:dyDescent="0.15">
      <c r="A40" s="169"/>
      <c r="B40" s="178"/>
      <c r="C40" s="184"/>
      <c r="D40" s="631"/>
      <c r="E40" s="185"/>
      <c r="F40" s="631"/>
      <c r="G40" s="186"/>
      <c r="H40" s="185"/>
      <c r="I40" s="185"/>
      <c r="J40" s="186"/>
      <c r="K40" s="601" t="s">
        <v>926</v>
      </c>
      <c r="L40" s="651" t="s">
        <v>927</v>
      </c>
      <c r="M40" s="319">
        <v>41735000</v>
      </c>
      <c r="N40" s="219">
        <v>27311000</v>
      </c>
    </row>
    <row r="41" spans="1:14" ht="22.5" customHeight="1" x14ac:dyDescent="0.15">
      <c r="A41" s="169"/>
      <c r="B41" s="178"/>
      <c r="C41" s="184"/>
      <c r="D41" s="631"/>
      <c r="E41" s="185"/>
      <c r="F41" s="631"/>
      <c r="G41" s="186"/>
      <c r="H41" s="185"/>
      <c r="I41" s="185"/>
      <c r="J41" s="186"/>
      <c r="K41" s="601" t="s">
        <v>928</v>
      </c>
      <c r="L41" s="651" t="s">
        <v>929</v>
      </c>
      <c r="M41" s="319">
        <v>2046000</v>
      </c>
      <c r="N41" s="219">
        <v>1903500</v>
      </c>
    </row>
    <row r="42" spans="1:14" ht="22.5" customHeight="1" x14ac:dyDescent="0.15">
      <c r="A42" s="169"/>
      <c r="B42" s="178"/>
      <c r="C42" s="184"/>
      <c r="D42" s="631"/>
      <c r="E42" s="185"/>
      <c r="F42" s="631"/>
      <c r="G42" s="186"/>
      <c r="H42" s="185"/>
      <c r="I42" s="185"/>
      <c r="J42" s="186"/>
      <c r="K42" s="601" t="s">
        <v>297</v>
      </c>
      <c r="L42" s="602"/>
      <c r="M42" s="589">
        <v>3465000</v>
      </c>
      <c r="N42" s="214">
        <v>2189000</v>
      </c>
    </row>
    <row r="43" spans="1:14" ht="22.5" customHeight="1" x14ac:dyDescent="0.15">
      <c r="A43" s="169"/>
      <c r="B43" s="178"/>
      <c r="C43" s="184"/>
      <c r="D43" s="631"/>
      <c r="E43" s="185"/>
      <c r="F43" s="631"/>
      <c r="G43" s="186"/>
      <c r="H43" s="185"/>
      <c r="I43" s="185"/>
      <c r="J43" s="186"/>
      <c r="K43" s="601" t="s">
        <v>930</v>
      </c>
      <c r="L43" s="306" t="s">
        <v>931</v>
      </c>
      <c r="M43" s="319">
        <v>2765000</v>
      </c>
      <c r="N43" s="219">
        <v>2189000</v>
      </c>
    </row>
    <row r="44" spans="1:14" ht="22.5" customHeight="1" x14ac:dyDescent="0.15">
      <c r="A44" s="169"/>
      <c r="B44" s="178"/>
      <c r="C44" s="184"/>
      <c r="D44" s="631"/>
      <c r="E44" s="185"/>
      <c r="F44" s="631"/>
      <c r="G44" s="186"/>
      <c r="H44" s="185"/>
      <c r="I44" s="185"/>
      <c r="J44" s="186"/>
      <c r="K44" s="601" t="s">
        <v>932</v>
      </c>
      <c r="L44" s="306" t="s">
        <v>788</v>
      </c>
      <c r="M44" s="319">
        <v>700000</v>
      </c>
      <c r="N44" s="219">
        <v>0</v>
      </c>
    </row>
    <row r="45" spans="1:14" ht="22.5" customHeight="1" x14ac:dyDescent="0.15">
      <c r="A45" s="169"/>
      <c r="B45" s="178"/>
      <c r="C45" s="184"/>
      <c r="D45" s="631"/>
      <c r="E45" s="185"/>
      <c r="F45" s="631"/>
      <c r="G45" s="186"/>
      <c r="H45" s="185"/>
      <c r="I45" s="185"/>
      <c r="J45" s="186"/>
      <c r="K45" s="601" t="s">
        <v>298</v>
      </c>
      <c r="L45" s="646"/>
      <c r="M45" s="589">
        <v>4356000</v>
      </c>
      <c r="N45" s="214">
        <v>2900000</v>
      </c>
    </row>
    <row r="46" spans="1:14" ht="22.5" customHeight="1" x14ac:dyDescent="0.15">
      <c r="A46" s="169"/>
      <c r="B46" s="178"/>
      <c r="C46" s="184"/>
      <c r="D46" s="631"/>
      <c r="E46" s="185"/>
      <c r="F46" s="631"/>
      <c r="G46" s="186"/>
      <c r="H46" s="185"/>
      <c r="I46" s="185"/>
      <c r="J46" s="186"/>
      <c r="K46" s="601" t="s">
        <v>933</v>
      </c>
      <c r="L46" s="306" t="s">
        <v>934</v>
      </c>
      <c r="M46" s="319">
        <v>3456000</v>
      </c>
      <c r="N46" s="219">
        <v>2900000</v>
      </c>
    </row>
    <row r="47" spans="1:14" ht="22.5" customHeight="1" x14ac:dyDescent="0.15">
      <c r="A47" s="169"/>
      <c r="B47" s="178"/>
      <c r="C47" s="184"/>
      <c r="D47" s="631"/>
      <c r="E47" s="185"/>
      <c r="F47" s="631"/>
      <c r="G47" s="186"/>
      <c r="H47" s="185"/>
      <c r="I47" s="185"/>
      <c r="J47" s="186"/>
      <c r="K47" s="601" t="s">
        <v>935</v>
      </c>
      <c r="L47" s="306" t="s">
        <v>936</v>
      </c>
      <c r="M47" s="319">
        <v>900000</v>
      </c>
      <c r="N47" s="219">
        <v>0</v>
      </c>
    </row>
    <row r="48" spans="1:14" ht="22.5" customHeight="1" x14ac:dyDescent="0.15">
      <c r="A48" s="169"/>
      <c r="B48" s="178"/>
      <c r="C48" s="184"/>
      <c r="D48" s="631"/>
      <c r="E48" s="185"/>
      <c r="F48" s="631"/>
      <c r="G48" s="186"/>
      <c r="H48" s="185"/>
      <c r="I48" s="185"/>
      <c r="J48" s="186"/>
      <c r="K48" s="601" t="s">
        <v>299</v>
      </c>
      <c r="L48" s="602"/>
      <c r="M48" s="589">
        <v>11964000</v>
      </c>
      <c r="N48" s="214">
        <v>7853000</v>
      </c>
    </row>
    <row r="49" spans="1:14" ht="22.5" customHeight="1" x14ac:dyDescent="0.15">
      <c r="A49" s="169"/>
      <c r="B49" s="178"/>
      <c r="C49" s="184"/>
      <c r="D49" s="631"/>
      <c r="E49" s="185"/>
      <c r="F49" s="631"/>
      <c r="G49" s="186"/>
      <c r="H49" s="185"/>
      <c r="I49" s="185"/>
      <c r="J49" s="186"/>
      <c r="K49" s="601" t="s">
        <v>937</v>
      </c>
      <c r="L49" s="306" t="s">
        <v>938</v>
      </c>
      <c r="M49" s="319">
        <v>11405000</v>
      </c>
      <c r="N49" s="219">
        <v>7342000</v>
      </c>
    </row>
    <row r="50" spans="1:14" ht="22.5" customHeight="1" x14ac:dyDescent="0.15">
      <c r="A50" s="169"/>
      <c r="B50" s="178"/>
      <c r="C50" s="184"/>
      <c r="D50" s="631"/>
      <c r="E50" s="185"/>
      <c r="F50" s="631"/>
      <c r="G50" s="186"/>
      <c r="H50" s="185"/>
      <c r="I50" s="185"/>
      <c r="J50" s="186"/>
      <c r="K50" s="601" t="s">
        <v>939</v>
      </c>
      <c r="L50" s="650" t="s">
        <v>940</v>
      </c>
      <c r="M50" s="319">
        <v>559000</v>
      </c>
      <c r="N50" s="219">
        <v>511000</v>
      </c>
    </row>
    <row r="51" spans="1:14" ht="22.5" customHeight="1" x14ac:dyDescent="0.15">
      <c r="A51" s="169"/>
      <c r="B51" s="178"/>
      <c r="C51" s="184"/>
      <c r="D51" s="631"/>
      <c r="E51" s="185"/>
      <c r="F51" s="631"/>
      <c r="G51" s="186"/>
      <c r="H51" s="185"/>
      <c r="I51" s="185"/>
      <c r="J51" s="186"/>
      <c r="K51" s="601" t="s">
        <v>300</v>
      </c>
      <c r="L51" s="602"/>
      <c r="M51" s="589">
        <v>17107000</v>
      </c>
      <c r="N51" s="214">
        <v>11348000</v>
      </c>
    </row>
    <row r="52" spans="1:14" ht="22.5" customHeight="1" x14ac:dyDescent="0.15">
      <c r="A52" s="169"/>
      <c r="B52" s="178"/>
      <c r="C52" s="184"/>
      <c r="D52" s="631"/>
      <c r="E52" s="185"/>
      <c r="F52" s="631"/>
      <c r="G52" s="186"/>
      <c r="H52" s="185"/>
      <c r="I52" s="185"/>
      <c r="J52" s="186"/>
      <c r="K52" s="601" t="s">
        <v>941</v>
      </c>
      <c r="L52" s="321" t="s">
        <v>942</v>
      </c>
      <c r="M52" s="319">
        <v>17107000</v>
      </c>
      <c r="N52" s="219">
        <v>11348000</v>
      </c>
    </row>
    <row r="53" spans="1:14" ht="22.5" customHeight="1" x14ac:dyDescent="0.15">
      <c r="A53" s="169"/>
      <c r="B53" s="178"/>
      <c r="C53" s="184"/>
      <c r="D53" s="631"/>
      <c r="E53" s="185"/>
      <c r="F53" s="631"/>
      <c r="G53" s="186"/>
      <c r="H53" s="185"/>
      <c r="I53" s="185"/>
      <c r="J53" s="186"/>
      <c r="K53" s="601" t="s">
        <v>633</v>
      </c>
      <c r="L53" s="321"/>
      <c r="M53" s="657">
        <v>2825000</v>
      </c>
      <c r="N53" s="300">
        <v>1827000</v>
      </c>
    </row>
    <row r="54" spans="1:14" ht="22.5" customHeight="1" x14ac:dyDescent="0.15">
      <c r="A54" s="169"/>
      <c r="B54" s="178"/>
      <c r="C54" s="184"/>
      <c r="D54" s="631"/>
      <c r="E54" s="185"/>
      <c r="F54" s="631"/>
      <c r="G54" s="186"/>
      <c r="H54" s="185"/>
      <c r="I54" s="185"/>
      <c r="J54" s="186"/>
      <c r="K54" s="601" t="s">
        <v>634</v>
      </c>
      <c r="L54" s="335" t="s">
        <v>943</v>
      </c>
      <c r="M54" s="319">
        <v>2640000</v>
      </c>
      <c r="N54" s="219">
        <v>1827000</v>
      </c>
    </row>
    <row r="55" spans="1:14" ht="22.5" customHeight="1" x14ac:dyDescent="0.15">
      <c r="A55" s="169"/>
      <c r="B55" s="178"/>
      <c r="C55" s="184"/>
      <c r="D55" s="631"/>
      <c r="E55" s="185"/>
      <c r="F55" s="631"/>
      <c r="G55" s="186"/>
      <c r="H55" s="185"/>
      <c r="I55" s="185"/>
      <c r="J55" s="186"/>
      <c r="K55" s="601" t="s">
        <v>944</v>
      </c>
      <c r="L55" s="335" t="s">
        <v>945</v>
      </c>
      <c r="M55" s="319">
        <v>185000</v>
      </c>
      <c r="N55" s="219">
        <v>0</v>
      </c>
    </row>
    <row r="56" spans="1:14" ht="22.5" customHeight="1" x14ac:dyDescent="0.15">
      <c r="A56" s="169"/>
      <c r="B56" s="178"/>
      <c r="C56" s="184"/>
      <c r="D56" s="631"/>
      <c r="E56" s="185"/>
      <c r="F56" s="631"/>
      <c r="G56" s="186"/>
      <c r="H56" s="185"/>
      <c r="I56" s="185"/>
      <c r="J56" s="186"/>
      <c r="K56" s="601" t="s">
        <v>635</v>
      </c>
      <c r="L56" s="321"/>
      <c r="M56" s="657">
        <v>3960000</v>
      </c>
      <c r="N56" s="300">
        <v>2640000</v>
      </c>
    </row>
    <row r="57" spans="1:14" ht="22.5" customHeight="1" x14ac:dyDescent="0.15">
      <c r="A57" s="169"/>
      <c r="B57" s="178"/>
      <c r="C57" s="184"/>
      <c r="D57" s="631"/>
      <c r="E57" s="185"/>
      <c r="F57" s="631"/>
      <c r="G57" s="186"/>
      <c r="H57" s="185"/>
      <c r="I57" s="185"/>
      <c r="J57" s="186"/>
      <c r="K57" s="601" t="s">
        <v>636</v>
      </c>
      <c r="L57" s="321" t="s">
        <v>789</v>
      </c>
      <c r="M57" s="319">
        <v>3960000</v>
      </c>
      <c r="N57" s="219">
        <v>2640000</v>
      </c>
    </row>
    <row r="58" spans="1:14" ht="22.5" customHeight="1" x14ac:dyDescent="0.15">
      <c r="A58" s="169"/>
      <c r="B58" s="178"/>
      <c r="C58" s="184"/>
      <c r="D58" s="631"/>
      <c r="E58" s="185"/>
      <c r="F58" s="631"/>
      <c r="G58" s="186"/>
      <c r="H58" s="185"/>
      <c r="I58" s="185"/>
      <c r="J58" s="186"/>
      <c r="K58" s="601" t="s">
        <v>637</v>
      </c>
      <c r="L58" s="321"/>
      <c r="M58" s="657">
        <v>800000</v>
      </c>
      <c r="N58" s="300">
        <v>675000</v>
      </c>
    </row>
    <row r="59" spans="1:14" ht="22.5" customHeight="1" x14ac:dyDescent="0.15">
      <c r="A59" s="169"/>
      <c r="B59" s="178"/>
      <c r="C59" s="184"/>
      <c r="D59" s="631"/>
      <c r="E59" s="185"/>
      <c r="F59" s="631"/>
      <c r="G59" s="186"/>
      <c r="H59" s="185"/>
      <c r="I59" s="185"/>
      <c r="J59" s="186"/>
      <c r="K59" s="601" t="s">
        <v>638</v>
      </c>
      <c r="L59" s="321" t="s">
        <v>946</v>
      </c>
      <c r="M59" s="319">
        <v>800000</v>
      </c>
      <c r="N59" s="219">
        <v>675000</v>
      </c>
    </row>
    <row r="60" spans="1:14" ht="22.5" customHeight="1" x14ac:dyDescent="0.15">
      <c r="A60" s="169"/>
      <c r="B60" s="178"/>
      <c r="C60" s="184"/>
      <c r="D60" s="631"/>
      <c r="E60" s="185"/>
      <c r="F60" s="631"/>
      <c r="G60" s="186"/>
      <c r="H60" s="185"/>
      <c r="I60" s="185"/>
      <c r="J60" s="186"/>
      <c r="K60" s="601" t="s">
        <v>639</v>
      </c>
      <c r="L60" s="321"/>
      <c r="M60" s="657">
        <v>640000</v>
      </c>
      <c r="N60" s="300">
        <v>510000</v>
      </c>
    </row>
    <row r="61" spans="1:14" ht="22.5" customHeight="1" x14ac:dyDescent="0.15">
      <c r="A61" s="169"/>
      <c r="B61" s="178"/>
      <c r="C61" s="184"/>
      <c r="D61" s="631"/>
      <c r="E61" s="185"/>
      <c r="F61" s="631"/>
      <c r="G61" s="186"/>
      <c r="H61" s="185"/>
      <c r="I61" s="185"/>
      <c r="J61" s="186"/>
      <c r="K61" s="601" t="s">
        <v>640</v>
      </c>
      <c r="L61" s="321" t="s">
        <v>947</v>
      </c>
      <c r="M61" s="319">
        <v>640000</v>
      </c>
      <c r="N61" s="219">
        <v>510000</v>
      </c>
    </row>
    <row r="62" spans="1:14" ht="22.5" customHeight="1" x14ac:dyDescent="0.15">
      <c r="A62" s="169"/>
      <c r="B62" s="178"/>
      <c r="C62" s="184"/>
      <c r="D62" s="631"/>
      <c r="E62" s="185"/>
      <c r="F62" s="631"/>
      <c r="G62" s="186"/>
      <c r="H62" s="185"/>
      <c r="I62" s="181"/>
      <c r="J62" s="182"/>
      <c r="K62" s="601" t="s">
        <v>948</v>
      </c>
      <c r="L62" s="602"/>
      <c r="M62" s="589">
        <v>15825000</v>
      </c>
      <c r="N62" s="214">
        <v>15812300</v>
      </c>
    </row>
    <row r="63" spans="1:14" ht="22.5" customHeight="1" x14ac:dyDescent="0.15">
      <c r="A63" s="169"/>
      <c r="B63" s="178"/>
      <c r="C63" s="184"/>
      <c r="D63" s="631"/>
      <c r="E63" s="185"/>
      <c r="F63" s="631"/>
      <c r="G63" s="186"/>
      <c r="H63" s="185"/>
      <c r="I63" s="185"/>
      <c r="J63" s="186"/>
      <c r="K63" s="601" t="s">
        <v>949</v>
      </c>
      <c r="L63" s="651" t="s">
        <v>950</v>
      </c>
      <c r="M63" s="319">
        <v>14711000</v>
      </c>
      <c r="N63" s="307">
        <v>14700000</v>
      </c>
    </row>
    <row r="64" spans="1:14" ht="22.5" customHeight="1" x14ac:dyDescent="0.15">
      <c r="A64" s="169"/>
      <c r="B64" s="178"/>
      <c r="C64" s="184"/>
      <c r="D64" s="631"/>
      <c r="E64" s="185"/>
      <c r="F64" s="631"/>
      <c r="G64" s="186"/>
      <c r="H64" s="185"/>
      <c r="I64" s="185"/>
      <c r="J64" s="186"/>
      <c r="K64" s="601" t="s">
        <v>951</v>
      </c>
      <c r="L64" s="651" t="s">
        <v>952</v>
      </c>
      <c r="M64" s="319">
        <v>1114000</v>
      </c>
      <c r="N64" s="307">
        <v>1112300</v>
      </c>
    </row>
    <row r="65" spans="1:14" ht="22.5" customHeight="1" x14ac:dyDescent="0.15">
      <c r="A65" s="169"/>
      <c r="B65" s="178"/>
      <c r="C65" s="184"/>
      <c r="D65" s="631"/>
      <c r="E65" s="185"/>
      <c r="F65" s="631"/>
      <c r="G65" s="186"/>
      <c r="H65" s="185"/>
      <c r="I65" s="185"/>
      <c r="J65" s="186"/>
      <c r="K65" s="601" t="s">
        <v>953</v>
      </c>
      <c r="L65" s="602"/>
      <c r="M65" s="589">
        <v>8482000</v>
      </c>
      <c r="N65" s="214">
        <v>7614600</v>
      </c>
    </row>
    <row r="66" spans="1:14" ht="22.5" customHeight="1" x14ac:dyDescent="0.15">
      <c r="A66" s="169"/>
      <c r="B66" s="178"/>
      <c r="C66" s="184"/>
      <c r="D66" s="631"/>
      <c r="E66" s="185"/>
      <c r="F66" s="631"/>
      <c r="G66" s="186"/>
      <c r="H66" s="185"/>
      <c r="I66" s="185"/>
      <c r="J66" s="186"/>
      <c r="K66" s="601" t="s">
        <v>954</v>
      </c>
      <c r="L66" s="651" t="s">
        <v>955</v>
      </c>
      <c r="M66" s="319">
        <v>8085000</v>
      </c>
      <c r="N66" s="307">
        <v>6821000</v>
      </c>
    </row>
    <row r="67" spans="1:14" ht="22.5" customHeight="1" x14ac:dyDescent="0.15">
      <c r="A67" s="169"/>
      <c r="B67" s="178"/>
      <c r="C67" s="184"/>
      <c r="D67" s="631"/>
      <c r="E67" s="185"/>
      <c r="F67" s="631"/>
      <c r="G67" s="186"/>
      <c r="H67" s="185"/>
      <c r="I67" s="185"/>
      <c r="J67" s="186"/>
      <c r="K67" s="601" t="s">
        <v>956</v>
      </c>
      <c r="L67" s="651" t="s">
        <v>957</v>
      </c>
      <c r="M67" s="319">
        <v>397000</v>
      </c>
      <c r="N67" s="307">
        <v>793600</v>
      </c>
    </row>
    <row r="68" spans="1:14" ht="22.5" customHeight="1" x14ac:dyDescent="0.15">
      <c r="A68" s="169"/>
      <c r="B68" s="178"/>
      <c r="C68" s="179" t="s">
        <v>440</v>
      </c>
      <c r="D68" s="622">
        <v>427273</v>
      </c>
      <c r="E68" s="172">
        <f>+D68</f>
        <v>427273</v>
      </c>
      <c r="F68" s="622">
        <v>336790</v>
      </c>
      <c r="G68" s="172">
        <f>+F68</f>
        <v>336790</v>
      </c>
      <c r="H68" s="172">
        <f>+E68-G68</f>
        <v>90483</v>
      </c>
      <c r="I68" s="172">
        <v>291970</v>
      </c>
      <c r="J68" s="174">
        <v>36170</v>
      </c>
      <c r="K68" s="187"/>
      <c r="L68" s="188"/>
      <c r="M68" s="334"/>
      <c r="N68" s="189"/>
    </row>
    <row r="69" spans="1:14" ht="22.5" customHeight="1" x14ac:dyDescent="0.15">
      <c r="A69" s="169"/>
      <c r="B69" s="178"/>
      <c r="C69" s="180"/>
      <c r="D69" s="628"/>
      <c r="E69" s="181"/>
      <c r="F69" s="628"/>
      <c r="G69" s="182"/>
      <c r="H69" s="181"/>
      <c r="I69" s="181"/>
      <c r="J69" s="182"/>
      <c r="K69" s="601" t="s">
        <v>271</v>
      </c>
      <c r="L69" s="602"/>
      <c r="M69" s="589">
        <v>366973000</v>
      </c>
      <c r="N69" s="214">
        <v>250020000</v>
      </c>
    </row>
    <row r="70" spans="1:14" ht="22.5" customHeight="1" x14ac:dyDescent="0.15">
      <c r="A70" s="169"/>
      <c r="B70" s="178"/>
      <c r="C70" s="184"/>
      <c r="D70" s="631"/>
      <c r="E70" s="185"/>
      <c r="F70" s="631"/>
      <c r="G70" s="186"/>
      <c r="H70" s="185"/>
      <c r="I70" s="185"/>
      <c r="J70" s="186"/>
      <c r="K70" s="601" t="s">
        <v>959</v>
      </c>
      <c r="L70" s="321" t="s">
        <v>1958</v>
      </c>
      <c r="M70" s="319">
        <v>35000000</v>
      </c>
      <c r="N70" s="219">
        <v>81000000</v>
      </c>
    </row>
    <row r="71" spans="1:14" ht="22.5" customHeight="1" x14ac:dyDescent="0.15">
      <c r="A71" s="169"/>
      <c r="B71" s="178"/>
      <c r="C71" s="184"/>
      <c r="D71" s="631"/>
      <c r="E71" s="185"/>
      <c r="F71" s="631"/>
      <c r="G71" s="186"/>
      <c r="H71" s="185"/>
      <c r="I71" s="185"/>
      <c r="J71" s="186"/>
      <c r="K71" s="601" t="s">
        <v>270</v>
      </c>
      <c r="L71" s="321" t="s">
        <v>1959</v>
      </c>
      <c r="M71" s="319">
        <v>49500000</v>
      </c>
      <c r="N71" s="219">
        <v>97200000</v>
      </c>
    </row>
    <row r="72" spans="1:14" ht="22.5" customHeight="1" x14ac:dyDescent="0.15">
      <c r="A72" s="169"/>
      <c r="B72" s="178"/>
      <c r="C72" s="184"/>
      <c r="D72" s="631"/>
      <c r="E72" s="185"/>
      <c r="F72" s="631"/>
      <c r="G72" s="186"/>
      <c r="H72" s="185"/>
      <c r="I72" s="185"/>
      <c r="J72" s="186"/>
      <c r="K72" s="601" t="s">
        <v>269</v>
      </c>
      <c r="L72" s="321" t="s">
        <v>1960</v>
      </c>
      <c r="M72" s="319">
        <v>174900000</v>
      </c>
      <c r="N72" s="219">
        <v>68040000</v>
      </c>
    </row>
    <row r="73" spans="1:14" ht="22.5" customHeight="1" x14ac:dyDescent="0.15">
      <c r="A73" s="169"/>
      <c r="B73" s="178"/>
      <c r="C73" s="184"/>
      <c r="D73" s="631"/>
      <c r="E73" s="185"/>
      <c r="F73" s="631"/>
      <c r="G73" s="186"/>
      <c r="H73" s="185"/>
      <c r="I73" s="185"/>
      <c r="J73" s="186"/>
      <c r="K73" s="601" t="s">
        <v>268</v>
      </c>
      <c r="L73" s="321" t="s">
        <v>1961</v>
      </c>
      <c r="M73" s="319">
        <v>72720000</v>
      </c>
      <c r="N73" s="219">
        <v>3780000</v>
      </c>
    </row>
    <row r="74" spans="1:14" ht="22.5" customHeight="1" x14ac:dyDescent="0.15">
      <c r="A74" s="169"/>
      <c r="B74" s="178"/>
      <c r="C74" s="184"/>
      <c r="D74" s="631"/>
      <c r="E74" s="185"/>
      <c r="F74" s="631"/>
      <c r="G74" s="186"/>
      <c r="H74" s="185"/>
      <c r="I74" s="185"/>
      <c r="J74" s="186"/>
      <c r="K74" s="601" t="s">
        <v>964</v>
      </c>
      <c r="L74" s="602" t="s">
        <v>965</v>
      </c>
      <c r="M74" s="590">
        <v>2498000</v>
      </c>
      <c r="N74" s="214">
        <v>41040000</v>
      </c>
    </row>
    <row r="75" spans="1:14" ht="22.5" customHeight="1" x14ac:dyDescent="0.15">
      <c r="A75" s="169"/>
      <c r="B75" s="178"/>
      <c r="C75" s="184"/>
      <c r="D75" s="631"/>
      <c r="E75" s="185"/>
      <c r="F75" s="631"/>
      <c r="G75" s="186"/>
      <c r="H75" s="185"/>
      <c r="I75" s="185"/>
      <c r="J75" s="186"/>
      <c r="K75" s="601" t="s">
        <v>966</v>
      </c>
      <c r="L75" s="321" t="s">
        <v>967</v>
      </c>
      <c r="M75" s="319">
        <v>29970000</v>
      </c>
      <c r="N75" s="219">
        <v>19440000</v>
      </c>
    </row>
    <row r="76" spans="1:14" ht="22.5" customHeight="1" x14ac:dyDescent="0.15">
      <c r="A76" s="169"/>
      <c r="B76" s="178"/>
      <c r="C76" s="184"/>
      <c r="D76" s="631"/>
      <c r="E76" s="185"/>
      <c r="F76" s="631"/>
      <c r="G76" s="186"/>
      <c r="H76" s="185"/>
      <c r="I76" s="185"/>
      <c r="J76" s="186"/>
      <c r="K76" s="601" t="s">
        <v>968</v>
      </c>
      <c r="L76" s="321" t="s">
        <v>969</v>
      </c>
      <c r="M76" s="319">
        <v>2385000</v>
      </c>
      <c r="N76" s="219">
        <v>21600000</v>
      </c>
    </row>
    <row r="77" spans="1:14" s="604" customFormat="1" ht="22.5" customHeight="1" x14ac:dyDescent="0.15">
      <c r="A77" s="620"/>
      <c r="B77" s="625"/>
      <c r="C77" s="630"/>
      <c r="D77" s="631"/>
      <c r="E77" s="631"/>
      <c r="F77" s="631"/>
      <c r="G77" s="632"/>
      <c r="H77" s="631"/>
      <c r="I77" s="631"/>
      <c r="J77" s="632"/>
      <c r="K77" s="601" t="s">
        <v>267</v>
      </c>
      <c r="L77" s="321"/>
      <c r="M77" s="657">
        <v>22800000</v>
      </c>
      <c r="N77" s="219"/>
    </row>
    <row r="78" spans="1:14" s="604" customFormat="1" ht="22.5" customHeight="1" x14ac:dyDescent="0.15">
      <c r="A78" s="620"/>
      <c r="B78" s="625"/>
      <c r="C78" s="630"/>
      <c r="D78" s="631"/>
      <c r="E78" s="631"/>
      <c r="F78" s="631"/>
      <c r="G78" s="632"/>
      <c r="H78" s="631"/>
      <c r="I78" s="631"/>
      <c r="J78" s="632"/>
      <c r="K78" s="601" t="s">
        <v>301</v>
      </c>
      <c r="L78" s="321" t="s">
        <v>970</v>
      </c>
      <c r="M78" s="319">
        <v>5400000</v>
      </c>
      <c r="N78" s="219"/>
    </row>
    <row r="79" spans="1:14" s="604" customFormat="1" ht="22.5" customHeight="1" x14ac:dyDescent="0.15">
      <c r="A79" s="620"/>
      <c r="B79" s="625"/>
      <c r="C79" s="630"/>
      <c r="D79" s="631"/>
      <c r="E79" s="631"/>
      <c r="F79" s="631"/>
      <c r="G79" s="632"/>
      <c r="H79" s="631"/>
      <c r="I79" s="631"/>
      <c r="J79" s="632"/>
      <c r="K79" s="601" t="s">
        <v>302</v>
      </c>
      <c r="L79" s="321" t="s">
        <v>971</v>
      </c>
      <c r="M79" s="319">
        <v>9600000</v>
      </c>
      <c r="N79" s="219"/>
    </row>
    <row r="80" spans="1:14" s="604" customFormat="1" ht="22.5" customHeight="1" x14ac:dyDescent="0.15">
      <c r="A80" s="620"/>
      <c r="B80" s="625"/>
      <c r="C80" s="630"/>
      <c r="D80" s="631"/>
      <c r="E80" s="631"/>
      <c r="F80" s="631"/>
      <c r="G80" s="632"/>
      <c r="H80" s="631"/>
      <c r="I80" s="631"/>
      <c r="J80" s="632"/>
      <c r="K80" s="601" t="s">
        <v>972</v>
      </c>
      <c r="L80" s="321" t="s">
        <v>973</v>
      </c>
      <c r="M80" s="319">
        <v>1800000</v>
      </c>
      <c r="N80" s="219"/>
    </row>
    <row r="81" spans="1:14" s="604" customFormat="1" ht="22.5" customHeight="1" x14ac:dyDescent="0.15">
      <c r="A81" s="620"/>
      <c r="B81" s="625"/>
      <c r="C81" s="630"/>
      <c r="D81" s="631"/>
      <c r="E81" s="631"/>
      <c r="F81" s="631"/>
      <c r="G81" s="632"/>
      <c r="H81" s="631"/>
      <c r="I81" s="631"/>
      <c r="J81" s="632"/>
      <c r="K81" s="601" t="s">
        <v>974</v>
      </c>
      <c r="L81" s="321" t="s">
        <v>975</v>
      </c>
      <c r="M81" s="319">
        <v>6000000</v>
      </c>
      <c r="N81" s="219"/>
    </row>
    <row r="82" spans="1:14" s="604" customFormat="1" ht="22.5" customHeight="1" x14ac:dyDescent="0.15">
      <c r="A82" s="620"/>
      <c r="B82" s="625"/>
      <c r="C82" s="630"/>
      <c r="D82" s="631"/>
      <c r="E82" s="631"/>
      <c r="F82" s="631"/>
      <c r="G82" s="632"/>
      <c r="H82" s="631"/>
      <c r="I82" s="631"/>
      <c r="J82" s="632"/>
      <c r="K82" s="601" t="s">
        <v>266</v>
      </c>
      <c r="L82" s="321"/>
      <c r="M82" s="657">
        <v>31200000</v>
      </c>
      <c r="N82" s="219"/>
    </row>
    <row r="83" spans="1:14" s="604" customFormat="1" ht="22.5" customHeight="1" x14ac:dyDescent="0.15">
      <c r="A83" s="620"/>
      <c r="B83" s="625"/>
      <c r="C83" s="630"/>
      <c r="D83" s="631"/>
      <c r="E83" s="631"/>
      <c r="F83" s="631"/>
      <c r="G83" s="632"/>
      <c r="H83" s="631"/>
      <c r="I83" s="631"/>
      <c r="J83" s="632"/>
      <c r="K83" s="601" t="s">
        <v>265</v>
      </c>
      <c r="L83" s="321" t="s">
        <v>976</v>
      </c>
      <c r="M83" s="319">
        <v>31200000</v>
      </c>
      <c r="N83" s="219"/>
    </row>
    <row r="84" spans="1:14" s="604" customFormat="1" ht="22.5" customHeight="1" x14ac:dyDescent="0.15">
      <c r="A84" s="620"/>
      <c r="B84" s="625"/>
      <c r="C84" s="630"/>
      <c r="D84" s="631"/>
      <c r="E84" s="631"/>
      <c r="F84" s="631"/>
      <c r="G84" s="632"/>
      <c r="H84" s="631"/>
      <c r="I84" s="631"/>
      <c r="J84" s="632"/>
      <c r="K84" s="601" t="s">
        <v>641</v>
      </c>
      <c r="L84" s="321"/>
      <c r="M84" s="657">
        <v>6300000</v>
      </c>
      <c r="N84" s="219"/>
    </row>
    <row r="85" spans="1:14" ht="22.5" customHeight="1" x14ac:dyDescent="0.15">
      <c r="A85" s="169"/>
      <c r="B85" s="178"/>
      <c r="C85" s="184"/>
      <c r="D85" s="631"/>
      <c r="E85" s="185"/>
      <c r="F85" s="631"/>
      <c r="G85" s="186"/>
      <c r="H85" s="185"/>
      <c r="I85" s="185"/>
      <c r="J85" s="186"/>
      <c r="K85" s="601" t="s">
        <v>642</v>
      </c>
      <c r="L85" s="602" t="s">
        <v>977</v>
      </c>
      <c r="M85" s="590">
        <v>6300000</v>
      </c>
      <c r="N85" s="214">
        <v>38400000</v>
      </c>
    </row>
    <row r="86" spans="1:14" ht="22.5" customHeight="1" x14ac:dyDescent="0.15">
      <c r="A86" s="169"/>
      <c r="B86" s="178"/>
      <c r="C86" s="179" t="s">
        <v>441</v>
      </c>
      <c r="D86" s="622">
        <v>8000</v>
      </c>
      <c r="E86" s="172">
        <f>+D86</f>
        <v>8000</v>
      </c>
      <c r="F86" s="622">
        <v>7500</v>
      </c>
      <c r="G86" s="172">
        <f>+F86</f>
        <v>7500</v>
      </c>
      <c r="H86" s="172">
        <f>+E86-G86</f>
        <v>500</v>
      </c>
      <c r="I86" s="172">
        <v>0</v>
      </c>
      <c r="J86" s="174">
        <v>7500</v>
      </c>
      <c r="K86" s="187"/>
      <c r="L86" s="188"/>
      <c r="M86" s="334"/>
      <c r="N86" s="189"/>
    </row>
    <row r="87" spans="1:14" ht="22.5" customHeight="1" x14ac:dyDescent="0.15">
      <c r="A87" s="169"/>
      <c r="B87" s="178"/>
      <c r="C87" s="180"/>
      <c r="D87" s="628"/>
      <c r="E87" s="181"/>
      <c r="F87" s="628"/>
      <c r="G87" s="182"/>
      <c r="H87" s="181"/>
      <c r="I87" s="181"/>
      <c r="J87" s="182"/>
      <c r="K87" s="601" t="s">
        <v>264</v>
      </c>
      <c r="L87" s="602"/>
      <c r="M87" s="589">
        <v>8000000</v>
      </c>
      <c r="N87" s="78">
        <v>4800000</v>
      </c>
    </row>
    <row r="88" spans="1:14" ht="22.5" customHeight="1" x14ac:dyDescent="0.15">
      <c r="A88" s="169"/>
      <c r="B88" s="178"/>
      <c r="C88" s="184"/>
      <c r="D88" s="631"/>
      <c r="E88" s="185"/>
      <c r="F88" s="631"/>
      <c r="G88" s="186"/>
      <c r="H88" s="185"/>
      <c r="I88" s="185"/>
      <c r="J88" s="186"/>
      <c r="K88" s="601" t="s">
        <v>303</v>
      </c>
      <c r="L88" s="602" t="s">
        <v>979</v>
      </c>
      <c r="M88" s="590">
        <v>6000000</v>
      </c>
      <c r="N88" s="79">
        <v>2800000</v>
      </c>
    </row>
    <row r="89" spans="1:14" ht="22.5" customHeight="1" x14ac:dyDescent="0.15">
      <c r="A89" s="169"/>
      <c r="B89" s="178"/>
      <c r="C89" s="184"/>
      <c r="D89" s="631"/>
      <c r="E89" s="185"/>
      <c r="F89" s="631"/>
      <c r="G89" s="186"/>
      <c r="H89" s="185"/>
      <c r="I89" s="185"/>
      <c r="J89" s="186"/>
      <c r="K89" s="601" t="s">
        <v>980</v>
      </c>
      <c r="L89" s="602" t="s">
        <v>981</v>
      </c>
      <c r="M89" s="590">
        <v>500000</v>
      </c>
      <c r="N89" s="79">
        <v>1000000</v>
      </c>
    </row>
    <row r="90" spans="1:14" s="604" customFormat="1" ht="22.5" customHeight="1" x14ac:dyDescent="0.15">
      <c r="A90" s="620"/>
      <c r="B90" s="625"/>
      <c r="C90" s="630"/>
      <c r="D90" s="631"/>
      <c r="E90" s="631"/>
      <c r="F90" s="631"/>
      <c r="G90" s="632"/>
      <c r="H90" s="631"/>
      <c r="I90" s="631"/>
      <c r="J90" s="632"/>
      <c r="K90" s="601" t="s">
        <v>982</v>
      </c>
      <c r="L90" s="602" t="s">
        <v>981</v>
      </c>
      <c r="M90" s="590">
        <v>500000</v>
      </c>
      <c r="N90" s="613"/>
    </row>
    <row r="91" spans="1:14" ht="22.5" customHeight="1" x14ac:dyDescent="0.15">
      <c r="A91" s="169"/>
      <c r="B91" s="178"/>
      <c r="C91" s="184"/>
      <c r="D91" s="631"/>
      <c r="E91" s="185"/>
      <c r="F91" s="631"/>
      <c r="G91" s="186"/>
      <c r="H91" s="185"/>
      <c r="I91" s="185"/>
      <c r="J91" s="186"/>
      <c r="K91" s="601" t="s">
        <v>983</v>
      </c>
      <c r="L91" s="602" t="s">
        <v>981</v>
      </c>
      <c r="M91" s="590">
        <v>500000</v>
      </c>
      <c r="N91" s="79">
        <v>1000000</v>
      </c>
    </row>
    <row r="92" spans="1:14" ht="22.5" customHeight="1" x14ac:dyDescent="0.15">
      <c r="A92" s="169"/>
      <c r="B92" s="178"/>
      <c r="C92" s="184"/>
      <c r="D92" s="631"/>
      <c r="E92" s="185"/>
      <c r="F92" s="631"/>
      <c r="G92" s="186"/>
      <c r="H92" s="185"/>
      <c r="I92" s="185"/>
      <c r="J92" s="186"/>
      <c r="K92" s="601" t="s">
        <v>984</v>
      </c>
      <c r="L92" s="602" t="s">
        <v>981</v>
      </c>
      <c r="M92" s="590">
        <v>500000</v>
      </c>
      <c r="N92" s="79">
        <v>0</v>
      </c>
    </row>
    <row r="93" spans="1:14" ht="22.5" customHeight="1" x14ac:dyDescent="0.15">
      <c r="A93" s="169"/>
      <c r="B93" s="178"/>
      <c r="C93" s="179" t="s">
        <v>442</v>
      </c>
      <c r="D93" s="622">
        <v>0</v>
      </c>
      <c r="E93" s="172">
        <f>+D93</f>
        <v>0</v>
      </c>
      <c r="F93" s="622">
        <v>2888</v>
      </c>
      <c r="G93" s="172">
        <f>+F93</f>
        <v>2888</v>
      </c>
      <c r="H93" s="172">
        <f>+E93-G93</f>
        <v>-2888</v>
      </c>
      <c r="I93" s="172">
        <v>0</v>
      </c>
      <c r="J93" s="174">
        <v>2888</v>
      </c>
      <c r="K93" s="187"/>
      <c r="L93" s="188"/>
      <c r="M93" s="334"/>
      <c r="N93" s="189"/>
    </row>
    <row r="94" spans="1:14" ht="22.5" customHeight="1" x14ac:dyDescent="0.15">
      <c r="A94" s="169"/>
      <c r="B94" s="178"/>
      <c r="C94" s="180"/>
      <c r="D94" s="628"/>
      <c r="E94" s="181"/>
      <c r="F94" s="628"/>
      <c r="G94" s="182"/>
      <c r="H94" s="181"/>
      <c r="I94" s="181"/>
      <c r="J94" s="182"/>
      <c r="K94" s="11" t="s">
        <v>263</v>
      </c>
      <c r="L94" s="12"/>
      <c r="M94" s="296">
        <v>0</v>
      </c>
      <c r="N94" s="78">
        <v>9496000</v>
      </c>
    </row>
    <row r="95" spans="1:14" ht="22.5" customHeight="1" x14ac:dyDescent="0.15">
      <c r="A95" s="169"/>
      <c r="B95" s="178"/>
      <c r="C95" s="184"/>
      <c r="D95" s="631"/>
      <c r="E95" s="185"/>
      <c r="F95" s="631"/>
      <c r="G95" s="186"/>
      <c r="H95" s="185"/>
      <c r="I95" s="185"/>
      <c r="J95" s="186"/>
      <c r="K95" s="11"/>
      <c r="L95" s="305"/>
      <c r="M95" s="317"/>
      <c r="N95" s="79">
        <v>2847000</v>
      </c>
    </row>
    <row r="96" spans="1:14" ht="22.5" customHeight="1" x14ac:dyDescent="0.15">
      <c r="A96" s="169"/>
      <c r="B96" s="178"/>
      <c r="C96" s="179" t="s">
        <v>443</v>
      </c>
      <c r="D96" s="622">
        <v>0</v>
      </c>
      <c r="E96" s="172">
        <f>+D96</f>
        <v>0</v>
      </c>
      <c r="F96" s="622">
        <v>0</v>
      </c>
      <c r="G96" s="172">
        <f>+F96</f>
        <v>0</v>
      </c>
      <c r="H96" s="172">
        <f>+E96-G96</f>
        <v>0</v>
      </c>
      <c r="I96" s="172">
        <v>61598</v>
      </c>
      <c r="J96" s="174">
        <v>-61598</v>
      </c>
      <c r="K96" s="187"/>
      <c r="L96" s="188"/>
      <c r="M96" s="334"/>
      <c r="N96" s="189"/>
    </row>
    <row r="97" spans="1:14" ht="22.5" customHeight="1" x14ac:dyDescent="0.15">
      <c r="A97" s="169"/>
      <c r="B97" s="170" t="s">
        <v>444</v>
      </c>
      <c r="C97" s="191"/>
      <c r="D97" s="622">
        <f>D98+D103+D107+D115+D140+D148+D151</f>
        <v>1826894</v>
      </c>
      <c r="E97" s="172">
        <f>+D97</f>
        <v>1826894</v>
      </c>
      <c r="F97" s="622">
        <f>F98+F103+F107+F115+F140+F148+F151</f>
        <v>1797394</v>
      </c>
      <c r="G97" s="172">
        <f>+F97</f>
        <v>1797394</v>
      </c>
      <c r="H97" s="172">
        <f>+E97-G97</f>
        <v>29500</v>
      </c>
      <c r="I97" s="172">
        <v>1645489</v>
      </c>
      <c r="J97" s="172">
        <v>161706</v>
      </c>
      <c r="K97" s="187"/>
      <c r="L97" s="188"/>
      <c r="M97" s="334"/>
      <c r="N97" s="189"/>
    </row>
    <row r="98" spans="1:14" ht="22.5" customHeight="1" x14ac:dyDescent="0.15">
      <c r="A98" s="169"/>
      <c r="B98" s="178"/>
      <c r="C98" s="179" t="s">
        <v>445</v>
      </c>
      <c r="D98" s="622">
        <v>712862</v>
      </c>
      <c r="E98" s="173">
        <f>+D98</f>
        <v>712862</v>
      </c>
      <c r="F98" s="622">
        <v>726269</v>
      </c>
      <c r="G98" s="173">
        <f>+F98</f>
        <v>726269</v>
      </c>
      <c r="H98" s="172">
        <f>+E98-G98</f>
        <v>-13407</v>
      </c>
      <c r="I98" s="172">
        <v>705684</v>
      </c>
      <c r="J98" s="173">
        <v>40585</v>
      </c>
      <c r="K98" s="187"/>
      <c r="L98" s="188"/>
      <c r="M98" s="334"/>
      <c r="N98" s="189"/>
    </row>
    <row r="99" spans="1:14" ht="22.5" customHeight="1" x14ac:dyDescent="0.15">
      <c r="A99" s="169"/>
      <c r="B99" s="178"/>
      <c r="C99" s="180"/>
      <c r="D99" s="628"/>
      <c r="E99" s="181"/>
      <c r="F99" s="628"/>
      <c r="G99" s="182"/>
      <c r="H99" s="181"/>
      <c r="I99" s="181"/>
      <c r="J99" s="182"/>
      <c r="K99" s="601" t="s">
        <v>261</v>
      </c>
      <c r="L99" s="602"/>
      <c r="M99" s="589">
        <v>712862000</v>
      </c>
      <c r="N99" s="214">
        <v>763380000</v>
      </c>
    </row>
    <row r="100" spans="1:14" ht="22.5" customHeight="1" x14ac:dyDescent="0.15">
      <c r="A100" s="169"/>
      <c r="B100" s="178"/>
      <c r="C100" s="184"/>
      <c r="D100" s="631"/>
      <c r="E100" s="185"/>
      <c r="F100" s="631"/>
      <c r="G100" s="186"/>
      <c r="H100" s="185"/>
      <c r="I100" s="185"/>
      <c r="J100" s="186"/>
      <c r="K100" s="601" t="s">
        <v>260</v>
      </c>
      <c r="L100" s="321" t="s">
        <v>597</v>
      </c>
      <c r="M100" s="319">
        <v>63655000</v>
      </c>
      <c r="N100" s="219">
        <v>63655000</v>
      </c>
    </row>
    <row r="101" spans="1:14" s="604" customFormat="1" ht="22.5" customHeight="1" x14ac:dyDescent="0.15">
      <c r="A101" s="620"/>
      <c r="B101" s="625"/>
      <c r="C101" s="630"/>
      <c r="D101" s="631"/>
      <c r="E101" s="631"/>
      <c r="F101" s="631"/>
      <c r="G101" s="632"/>
      <c r="H101" s="631"/>
      <c r="I101" s="631"/>
      <c r="J101" s="632"/>
      <c r="K101" s="601" t="s">
        <v>259</v>
      </c>
      <c r="L101" s="321" t="s">
        <v>990</v>
      </c>
      <c r="M101" s="319">
        <v>597773000</v>
      </c>
      <c r="N101" s="219"/>
    </row>
    <row r="102" spans="1:14" ht="22.5" customHeight="1" x14ac:dyDescent="0.15">
      <c r="A102" s="169"/>
      <c r="B102" s="178"/>
      <c r="C102" s="184"/>
      <c r="D102" s="631"/>
      <c r="E102" s="185"/>
      <c r="F102" s="631"/>
      <c r="G102" s="186"/>
      <c r="H102" s="185"/>
      <c r="I102" s="185"/>
      <c r="J102" s="186"/>
      <c r="K102" s="601" t="s">
        <v>991</v>
      </c>
      <c r="L102" s="651" t="s">
        <v>992</v>
      </c>
      <c r="M102" s="319">
        <v>51434000</v>
      </c>
      <c r="N102" s="219">
        <v>699725000</v>
      </c>
    </row>
    <row r="103" spans="1:14" ht="22.5" customHeight="1" x14ac:dyDescent="0.15">
      <c r="A103" s="169"/>
      <c r="B103" s="178"/>
      <c r="C103" s="179" t="s">
        <v>446</v>
      </c>
      <c r="D103" s="622">
        <v>351261</v>
      </c>
      <c r="E103" s="172">
        <f>+D103</f>
        <v>351261</v>
      </c>
      <c r="F103" s="622">
        <v>373331</v>
      </c>
      <c r="G103" s="172">
        <f>+F103</f>
        <v>373331</v>
      </c>
      <c r="H103" s="172">
        <f>+E103-G103</f>
        <v>-22070</v>
      </c>
      <c r="I103" s="172">
        <v>352167</v>
      </c>
      <c r="J103" s="172">
        <v>21164</v>
      </c>
      <c r="K103" s="187"/>
      <c r="L103" s="188"/>
      <c r="M103" s="334"/>
      <c r="N103" s="189"/>
    </row>
    <row r="104" spans="1:14" ht="22.5" customHeight="1" x14ac:dyDescent="0.15">
      <c r="A104" s="169"/>
      <c r="B104" s="178"/>
      <c r="C104" s="180"/>
      <c r="D104" s="628"/>
      <c r="E104" s="181"/>
      <c r="F104" s="628"/>
      <c r="G104" s="182"/>
      <c r="H104" s="181"/>
      <c r="I104" s="181"/>
      <c r="J104" s="182"/>
      <c r="K104" s="601" t="s">
        <v>258</v>
      </c>
      <c r="L104" s="602"/>
      <c r="M104" s="589">
        <v>351261000</v>
      </c>
      <c r="N104" s="214">
        <v>387217000</v>
      </c>
    </row>
    <row r="105" spans="1:14" ht="22.5" customHeight="1" x14ac:dyDescent="0.15">
      <c r="A105" s="169"/>
      <c r="B105" s="178"/>
      <c r="C105" s="184"/>
      <c r="D105" s="631"/>
      <c r="E105" s="185"/>
      <c r="F105" s="631"/>
      <c r="G105" s="186"/>
      <c r="H105" s="185"/>
      <c r="I105" s="185"/>
      <c r="J105" s="186"/>
      <c r="K105" s="601" t="s">
        <v>257</v>
      </c>
      <c r="L105" s="321" t="s">
        <v>790</v>
      </c>
      <c r="M105" s="319">
        <v>31827000</v>
      </c>
      <c r="N105" s="219">
        <v>31827000</v>
      </c>
    </row>
    <row r="106" spans="1:14" ht="22.5" customHeight="1" x14ac:dyDescent="0.15">
      <c r="A106" s="169"/>
      <c r="B106" s="178"/>
      <c r="C106" s="184"/>
      <c r="D106" s="631"/>
      <c r="E106" s="185"/>
      <c r="F106" s="631"/>
      <c r="G106" s="186"/>
      <c r="H106" s="185"/>
      <c r="I106" s="185"/>
      <c r="J106" s="186"/>
      <c r="K106" s="601" t="s">
        <v>994</v>
      </c>
      <c r="L106" s="651" t="s">
        <v>995</v>
      </c>
      <c r="M106" s="319">
        <v>319434000</v>
      </c>
      <c r="N106" s="219">
        <v>355390000</v>
      </c>
    </row>
    <row r="107" spans="1:14" ht="22.5" customHeight="1" x14ac:dyDescent="0.15">
      <c r="A107" s="169"/>
      <c r="B107" s="178"/>
      <c r="C107" s="179" t="s">
        <v>691</v>
      </c>
      <c r="D107" s="622">
        <v>258441</v>
      </c>
      <c r="E107" s="172">
        <f>+D107</f>
        <v>258441</v>
      </c>
      <c r="F107" s="622">
        <v>261177</v>
      </c>
      <c r="G107" s="172">
        <f>+F107</f>
        <v>261177</v>
      </c>
      <c r="H107" s="172">
        <f>+E107-G107</f>
        <v>-2736</v>
      </c>
      <c r="I107" s="172">
        <v>209725</v>
      </c>
      <c r="J107" s="172">
        <v>66452</v>
      </c>
      <c r="K107" s="187"/>
      <c r="L107" s="188"/>
      <c r="M107" s="334"/>
      <c r="N107" s="189"/>
    </row>
    <row r="108" spans="1:14" ht="22.5" customHeight="1" x14ac:dyDescent="0.15">
      <c r="A108" s="169"/>
      <c r="B108" s="178"/>
      <c r="C108" s="180"/>
      <c r="D108" s="628"/>
      <c r="E108" s="181"/>
      <c r="F108" s="628"/>
      <c r="G108" s="182"/>
      <c r="H108" s="181"/>
      <c r="I108" s="181"/>
      <c r="J108" s="182"/>
      <c r="K108" s="601" t="s">
        <v>256</v>
      </c>
      <c r="L108" s="602"/>
      <c r="M108" s="589">
        <v>258441000</v>
      </c>
      <c r="N108" s="214">
        <v>246202600</v>
      </c>
    </row>
    <row r="109" spans="1:14" ht="22.5" customHeight="1" x14ac:dyDescent="0.15">
      <c r="A109" s="169"/>
      <c r="B109" s="178"/>
      <c r="C109" s="184"/>
      <c r="D109" s="631"/>
      <c r="E109" s="185"/>
      <c r="F109" s="631"/>
      <c r="G109" s="186"/>
      <c r="H109" s="185"/>
      <c r="I109" s="185"/>
      <c r="J109" s="186"/>
      <c r="K109" s="648" t="s">
        <v>598</v>
      </c>
      <c r="L109" s="305" t="s">
        <v>791</v>
      </c>
      <c r="M109" s="317">
        <v>20520000</v>
      </c>
      <c r="N109" s="217">
        <v>22920000</v>
      </c>
    </row>
    <row r="110" spans="1:14" ht="22.5" customHeight="1" x14ac:dyDescent="0.15">
      <c r="A110" s="169"/>
      <c r="B110" s="178"/>
      <c r="C110" s="184"/>
      <c r="D110" s="631"/>
      <c r="E110" s="185"/>
      <c r="F110" s="631"/>
      <c r="G110" s="186"/>
      <c r="H110" s="185"/>
      <c r="I110" s="185"/>
      <c r="J110" s="186"/>
      <c r="K110" s="648" t="s">
        <v>601</v>
      </c>
      <c r="L110" s="651" t="s">
        <v>997</v>
      </c>
      <c r="M110" s="319">
        <v>130162000</v>
      </c>
      <c r="N110" s="219">
        <v>157688000</v>
      </c>
    </row>
    <row r="111" spans="1:14" s="604" customFormat="1" ht="22.5" customHeight="1" x14ac:dyDescent="0.15">
      <c r="A111" s="620"/>
      <c r="B111" s="625"/>
      <c r="C111" s="630"/>
      <c r="D111" s="631"/>
      <c r="E111" s="631"/>
      <c r="F111" s="631"/>
      <c r="G111" s="632"/>
      <c r="H111" s="631"/>
      <c r="I111" s="631"/>
      <c r="J111" s="632"/>
      <c r="K111" s="648" t="s">
        <v>255</v>
      </c>
      <c r="L111" s="651" t="s">
        <v>998</v>
      </c>
      <c r="M111" s="319">
        <v>6120000</v>
      </c>
      <c r="N111" s="219"/>
    </row>
    <row r="112" spans="1:14" ht="22.5" customHeight="1" x14ac:dyDescent="0.15">
      <c r="A112" s="169"/>
      <c r="B112" s="178"/>
      <c r="C112" s="184"/>
      <c r="D112" s="631"/>
      <c r="E112" s="185"/>
      <c r="F112" s="631"/>
      <c r="G112" s="186"/>
      <c r="H112" s="185"/>
      <c r="I112" s="185"/>
      <c r="J112" s="186"/>
      <c r="K112" s="648" t="s">
        <v>254</v>
      </c>
      <c r="L112" s="305" t="s">
        <v>999</v>
      </c>
      <c r="M112" s="317">
        <v>39015000</v>
      </c>
      <c r="N112" s="217">
        <v>5520000</v>
      </c>
    </row>
    <row r="113" spans="1:14" ht="22.5" customHeight="1" x14ac:dyDescent="0.15">
      <c r="A113" s="169"/>
      <c r="B113" s="178"/>
      <c r="C113" s="184"/>
      <c r="D113" s="631"/>
      <c r="E113" s="185"/>
      <c r="F113" s="631"/>
      <c r="G113" s="186"/>
      <c r="H113" s="185"/>
      <c r="I113" s="185"/>
      <c r="J113" s="186"/>
      <c r="K113" s="648" t="s">
        <v>253</v>
      </c>
      <c r="L113" s="649" t="s">
        <v>1000</v>
      </c>
      <c r="M113" s="317">
        <v>38624000</v>
      </c>
      <c r="N113" s="217">
        <v>41074600</v>
      </c>
    </row>
    <row r="114" spans="1:14" ht="22.5" customHeight="1" x14ac:dyDescent="0.15">
      <c r="A114" s="169"/>
      <c r="B114" s="178"/>
      <c r="C114" s="184"/>
      <c r="D114" s="631"/>
      <c r="E114" s="185"/>
      <c r="F114" s="631"/>
      <c r="G114" s="186"/>
      <c r="H114" s="185"/>
      <c r="I114" s="185"/>
      <c r="J114" s="186"/>
      <c r="K114" s="648" t="s">
        <v>1001</v>
      </c>
      <c r="L114" s="305" t="s">
        <v>1002</v>
      </c>
      <c r="M114" s="317">
        <v>24000000</v>
      </c>
      <c r="N114" s="217">
        <v>19000000</v>
      </c>
    </row>
    <row r="115" spans="1:14" ht="22.5" customHeight="1" x14ac:dyDescent="0.15">
      <c r="A115" s="169"/>
      <c r="B115" s="178"/>
      <c r="C115" s="179" t="s">
        <v>447</v>
      </c>
      <c r="D115" s="622">
        <v>165504</v>
      </c>
      <c r="E115" s="172">
        <f>+D115</f>
        <v>165504</v>
      </c>
      <c r="F115" s="622">
        <v>164082</v>
      </c>
      <c r="G115" s="172">
        <f>+F115</f>
        <v>164082</v>
      </c>
      <c r="H115" s="172">
        <f>+E115-G115</f>
        <v>1422</v>
      </c>
      <c r="I115" s="172">
        <v>119097</v>
      </c>
      <c r="J115" s="172">
        <v>47014</v>
      </c>
      <c r="K115" s="187"/>
      <c r="L115" s="188"/>
      <c r="M115" s="334"/>
      <c r="N115" s="189"/>
    </row>
    <row r="116" spans="1:14" ht="22.5" customHeight="1" x14ac:dyDescent="0.15">
      <c r="A116" s="169"/>
      <c r="B116" s="178"/>
      <c r="C116" s="180"/>
      <c r="D116" s="628"/>
      <c r="E116" s="181"/>
      <c r="F116" s="628"/>
      <c r="G116" s="182"/>
      <c r="H116" s="181"/>
      <c r="I116" s="181"/>
      <c r="J116" s="182"/>
      <c r="K116" s="601" t="s">
        <v>252</v>
      </c>
      <c r="L116" s="602"/>
      <c r="M116" s="589">
        <v>90658000</v>
      </c>
      <c r="N116" s="214">
        <v>86355000</v>
      </c>
    </row>
    <row r="117" spans="1:14" ht="22.5" customHeight="1" x14ac:dyDescent="0.15">
      <c r="A117" s="169"/>
      <c r="B117" s="178"/>
      <c r="C117" s="184"/>
      <c r="D117" s="631"/>
      <c r="E117" s="185"/>
      <c r="F117" s="631"/>
      <c r="G117" s="186"/>
      <c r="H117" s="185"/>
      <c r="I117" s="185"/>
      <c r="J117" s="186"/>
      <c r="K117" s="601" t="s">
        <v>251</v>
      </c>
      <c r="L117" s="651" t="s">
        <v>1004</v>
      </c>
      <c r="M117" s="319">
        <v>86716000</v>
      </c>
      <c r="N117" s="219">
        <v>82600000</v>
      </c>
    </row>
    <row r="118" spans="1:14" ht="22.5" customHeight="1" x14ac:dyDescent="0.15">
      <c r="A118" s="169"/>
      <c r="B118" s="178"/>
      <c r="C118" s="184"/>
      <c r="D118" s="631"/>
      <c r="E118" s="185"/>
      <c r="F118" s="631"/>
      <c r="G118" s="186"/>
      <c r="H118" s="185"/>
      <c r="I118" s="185"/>
      <c r="J118" s="186"/>
      <c r="K118" s="601" t="s">
        <v>305</v>
      </c>
      <c r="L118" s="658" t="s">
        <v>1005</v>
      </c>
      <c r="M118" s="319">
        <v>3942000</v>
      </c>
      <c r="N118" s="219">
        <v>3755000</v>
      </c>
    </row>
    <row r="119" spans="1:14" ht="22.5" customHeight="1" x14ac:dyDescent="0.15">
      <c r="A119" s="169"/>
      <c r="B119" s="178"/>
      <c r="C119" s="184"/>
      <c r="D119" s="631"/>
      <c r="E119" s="185"/>
      <c r="F119" s="631"/>
      <c r="G119" s="186"/>
      <c r="H119" s="185"/>
      <c r="I119" s="185"/>
      <c r="J119" s="186"/>
      <c r="K119" s="601" t="s">
        <v>250</v>
      </c>
      <c r="L119" s="602"/>
      <c r="M119" s="589">
        <v>43743000</v>
      </c>
      <c r="N119" s="214">
        <v>26949000</v>
      </c>
    </row>
    <row r="120" spans="1:14" ht="22.5" customHeight="1" x14ac:dyDescent="0.15">
      <c r="A120" s="169"/>
      <c r="B120" s="178"/>
      <c r="C120" s="184"/>
      <c r="D120" s="631"/>
      <c r="E120" s="185"/>
      <c r="F120" s="631"/>
      <c r="G120" s="186"/>
      <c r="H120" s="185"/>
      <c r="I120" s="185"/>
      <c r="J120" s="186"/>
      <c r="K120" s="601" t="s">
        <v>249</v>
      </c>
      <c r="L120" s="652" t="s">
        <v>1006</v>
      </c>
      <c r="M120" s="317">
        <v>40881000</v>
      </c>
      <c r="N120" s="217">
        <v>25194000</v>
      </c>
    </row>
    <row r="121" spans="1:14" ht="22.5" customHeight="1" x14ac:dyDescent="0.15">
      <c r="A121" s="169"/>
      <c r="B121" s="178"/>
      <c r="C121" s="184"/>
      <c r="D121" s="631"/>
      <c r="E121" s="185"/>
      <c r="F121" s="631"/>
      <c r="G121" s="186"/>
      <c r="H121" s="185"/>
      <c r="I121" s="185"/>
      <c r="J121" s="186"/>
      <c r="K121" s="601" t="s">
        <v>643</v>
      </c>
      <c r="L121" s="652" t="s">
        <v>1007</v>
      </c>
      <c r="M121" s="317">
        <v>2862000</v>
      </c>
      <c r="N121" s="217">
        <v>1755000</v>
      </c>
    </row>
    <row r="122" spans="1:14" ht="22.5" customHeight="1" x14ac:dyDescent="0.15">
      <c r="A122" s="169"/>
      <c r="B122" s="178"/>
      <c r="C122" s="184"/>
      <c r="D122" s="631"/>
      <c r="E122" s="185"/>
      <c r="F122" s="631"/>
      <c r="G122" s="186"/>
      <c r="H122" s="185"/>
      <c r="I122" s="185"/>
      <c r="J122" s="186"/>
      <c r="K122" s="601" t="s">
        <v>248</v>
      </c>
      <c r="L122" s="602"/>
      <c r="M122" s="589">
        <v>14023000</v>
      </c>
      <c r="N122" s="214">
        <v>5986000</v>
      </c>
    </row>
    <row r="123" spans="1:14" ht="22.5" customHeight="1" x14ac:dyDescent="0.15">
      <c r="A123" s="169"/>
      <c r="B123" s="178"/>
      <c r="C123" s="184"/>
      <c r="D123" s="631"/>
      <c r="E123" s="185"/>
      <c r="F123" s="631"/>
      <c r="G123" s="186"/>
      <c r="H123" s="185"/>
      <c r="I123" s="185"/>
      <c r="J123" s="186"/>
      <c r="K123" s="601" t="s">
        <v>247</v>
      </c>
      <c r="L123" s="651" t="s">
        <v>1008</v>
      </c>
      <c r="M123" s="319">
        <v>14023000</v>
      </c>
      <c r="N123" s="219">
        <v>5986000</v>
      </c>
    </row>
    <row r="124" spans="1:14" ht="22.5" customHeight="1" x14ac:dyDescent="0.15">
      <c r="A124" s="169"/>
      <c r="B124" s="178"/>
      <c r="C124" s="184"/>
      <c r="D124" s="631"/>
      <c r="E124" s="185"/>
      <c r="F124" s="631"/>
      <c r="G124" s="186"/>
      <c r="H124" s="185"/>
      <c r="I124" s="185"/>
      <c r="J124" s="186"/>
      <c r="K124" s="601" t="s">
        <v>246</v>
      </c>
      <c r="L124" s="602"/>
      <c r="M124" s="589">
        <v>10004000</v>
      </c>
      <c r="N124" s="214">
        <v>4143000</v>
      </c>
    </row>
    <row r="125" spans="1:14" ht="22.5" customHeight="1" x14ac:dyDescent="0.15">
      <c r="A125" s="169"/>
      <c r="B125" s="178"/>
      <c r="C125" s="184"/>
      <c r="D125" s="631"/>
      <c r="E125" s="185"/>
      <c r="F125" s="631"/>
      <c r="G125" s="186"/>
      <c r="H125" s="185"/>
      <c r="I125" s="185"/>
      <c r="J125" s="186"/>
      <c r="K125" s="601" t="s">
        <v>245</v>
      </c>
      <c r="L125" s="651" t="s">
        <v>1009</v>
      </c>
      <c r="M125" s="319">
        <v>9349000</v>
      </c>
      <c r="N125" s="219">
        <v>3871000</v>
      </c>
    </row>
    <row r="126" spans="1:14" ht="22.5" customHeight="1" x14ac:dyDescent="0.15">
      <c r="A126" s="169"/>
      <c r="B126" s="178"/>
      <c r="C126" s="184"/>
      <c r="D126" s="631"/>
      <c r="E126" s="185"/>
      <c r="F126" s="631"/>
      <c r="G126" s="186"/>
      <c r="H126" s="185"/>
      <c r="I126" s="185"/>
      <c r="J126" s="186"/>
      <c r="K126" s="601" t="s">
        <v>1010</v>
      </c>
      <c r="L126" s="651" t="s">
        <v>1011</v>
      </c>
      <c r="M126" s="319">
        <v>655000</v>
      </c>
      <c r="N126" s="219">
        <v>272000</v>
      </c>
    </row>
    <row r="127" spans="1:14" ht="22.5" customHeight="1" x14ac:dyDescent="0.15">
      <c r="A127" s="169"/>
      <c r="B127" s="178"/>
      <c r="C127" s="184"/>
      <c r="D127" s="631"/>
      <c r="E127" s="185"/>
      <c r="F127" s="631"/>
      <c r="G127" s="186"/>
      <c r="H127" s="185"/>
      <c r="I127" s="185"/>
      <c r="J127" s="186"/>
      <c r="K127" s="601" t="s">
        <v>244</v>
      </c>
      <c r="L127" s="602"/>
      <c r="M127" s="589">
        <v>2267000</v>
      </c>
      <c r="N127" s="214">
        <v>1155000</v>
      </c>
    </row>
    <row r="128" spans="1:14" ht="22.5" customHeight="1" x14ac:dyDescent="0.15">
      <c r="A128" s="169"/>
      <c r="B128" s="178"/>
      <c r="C128" s="184"/>
      <c r="D128" s="631"/>
      <c r="E128" s="185"/>
      <c r="F128" s="631"/>
      <c r="G128" s="186"/>
      <c r="H128" s="185"/>
      <c r="I128" s="185"/>
      <c r="J128" s="186"/>
      <c r="K128" s="601" t="s">
        <v>243</v>
      </c>
      <c r="L128" s="651" t="s">
        <v>1012</v>
      </c>
      <c r="M128" s="319">
        <v>2267000</v>
      </c>
      <c r="N128" s="219">
        <v>1155000</v>
      </c>
    </row>
    <row r="129" spans="1:14" ht="22.5" customHeight="1" x14ac:dyDescent="0.15">
      <c r="A129" s="169"/>
      <c r="B129" s="178"/>
      <c r="C129" s="184"/>
      <c r="D129" s="631"/>
      <c r="E129" s="185"/>
      <c r="F129" s="631"/>
      <c r="G129" s="186"/>
      <c r="H129" s="185"/>
      <c r="I129" s="185"/>
      <c r="J129" s="186"/>
      <c r="K129" s="601" t="s">
        <v>242</v>
      </c>
      <c r="L129" s="602"/>
      <c r="M129" s="589">
        <v>2833000</v>
      </c>
      <c r="N129" s="214">
        <v>1530000</v>
      </c>
    </row>
    <row r="130" spans="1:14" ht="22.5" customHeight="1" x14ac:dyDescent="0.15">
      <c r="A130" s="169"/>
      <c r="B130" s="178"/>
      <c r="C130" s="184"/>
      <c r="D130" s="631"/>
      <c r="E130" s="185"/>
      <c r="F130" s="631"/>
      <c r="G130" s="186"/>
      <c r="H130" s="185"/>
      <c r="I130" s="185"/>
      <c r="J130" s="186"/>
      <c r="K130" s="601" t="s">
        <v>241</v>
      </c>
      <c r="L130" s="651" t="s">
        <v>1013</v>
      </c>
      <c r="M130" s="319">
        <v>2833000</v>
      </c>
      <c r="N130" s="219">
        <v>1530000</v>
      </c>
    </row>
    <row r="131" spans="1:14" ht="22.5" customHeight="1" x14ac:dyDescent="0.15">
      <c r="A131" s="169"/>
      <c r="B131" s="178"/>
      <c r="C131" s="184"/>
      <c r="D131" s="631"/>
      <c r="E131" s="185"/>
      <c r="F131" s="631"/>
      <c r="G131" s="186"/>
      <c r="H131" s="185"/>
      <c r="I131" s="185"/>
      <c r="J131" s="186"/>
      <c r="K131" s="601" t="s">
        <v>1014</v>
      </c>
      <c r="L131" s="321"/>
      <c r="M131" s="657">
        <v>679000</v>
      </c>
      <c r="N131" s="300">
        <v>0</v>
      </c>
    </row>
    <row r="132" spans="1:14" ht="22.5" customHeight="1" x14ac:dyDescent="0.15">
      <c r="A132" s="169"/>
      <c r="B132" s="178"/>
      <c r="C132" s="184"/>
      <c r="D132" s="631"/>
      <c r="E132" s="185"/>
      <c r="F132" s="631"/>
      <c r="G132" s="186"/>
      <c r="H132" s="185"/>
      <c r="I132" s="185"/>
      <c r="J132" s="186"/>
      <c r="K132" s="601" t="s">
        <v>1015</v>
      </c>
      <c r="L132" s="651" t="s">
        <v>1016</v>
      </c>
      <c r="M132" s="319">
        <v>634000</v>
      </c>
      <c r="N132" s="219">
        <v>0</v>
      </c>
    </row>
    <row r="133" spans="1:14" ht="22.5" customHeight="1" x14ac:dyDescent="0.15">
      <c r="A133" s="169"/>
      <c r="B133" s="178"/>
      <c r="C133" s="184"/>
      <c r="D133" s="631"/>
      <c r="E133" s="185"/>
      <c r="F133" s="631"/>
      <c r="G133" s="186"/>
      <c r="H133" s="185"/>
      <c r="I133" s="185"/>
      <c r="J133" s="186"/>
      <c r="K133" s="601" t="s">
        <v>1017</v>
      </c>
      <c r="L133" s="651" t="s">
        <v>1018</v>
      </c>
      <c r="M133" s="319">
        <v>45000</v>
      </c>
      <c r="N133" s="219">
        <v>0</v>
      </c>
    </row>
    <row r="134" spans="1:14" ht="22.5" customHeight="1" x14ac:dyDescent="0.15">
      <c r="A134" s="169"/>
      <c r="B134" s="178"/>
      <c r="C134" s="184"/>
      <c r="D134" s="631"/>
      <c r="E134" s="185"/>
      <c r="F134" s="631"/>
      <c r="G134" s="186"/>
      <c r="H134" s="185"/>
      <c r="I134" s="185"/>
      <c r="J134" s="186"/>
      <c r="K134" s="601" t="s">
        <v>1019</v>
      </c>
      <c r="L134" s="321"/>
      <c r="M134" s="657">
        <v>951000</v>
      </c>
      <c r="N134" s="300">
        <v>0</v>
      </c>
    </row>
    <row r="135" spans="1:14" ht="22.5" customHeight="1" x14ac:dyDescent="0.15">
      <c r="A135" s="169"/>
      <c r="B135" s="178"/>
      <c r="C135" s="184"/>
      <c r="D135" s="631"/>
      <c r="E135" s="185"/>
      <c r="F135" s="631"/>
      <c r="G135" s="186"/>
      <c r="H135" s="185"/>
      <c r="I135" s="185"/>
      <c r="J135" s="186"/>
      <c r="K135" s="601" t="s">
        <v>1020</v>
      </c>
      <c r="L135" s="651" t="s">
        <v>1021</v>
      </c>
      <c r="M135" s="319">
        <v>951000</v>
      </c>
      <c r="N135" s="219">
        <v>0</v>
      </c>
    </row>
    <row r="136" spans="1:14" ht="22.5" customHeight="1" x14ac:dyDescent="0.15">
      <c r="A136" s="169"/>
      <c r="B136" s="178"/>
      <c r="C136" s="184"/>
      <c r="D136" s="631"/>
      <c r="E136" s="185"/>
      <c r="F136" s="631"/>
      <c r="G136" s="186"/>
      <c r="H136" s="185"/>
      <c r="I136" s="185"/>
      <c r="J136" s="186"/>
      <c r="K136" s="601" t="s">
        <v>1022</v>
      </c>
      <c r="L136" s="321"/>
      <c r="M136" s="657">
        <v>192000</v>
      </c>
      <c r="N136" s="300">
        <v>0</v>
      </c>
    </row>
    <row r="137" spans="1:14" ht="22.5" customHeight="1" x14ac:dyDescent="0.15">
      <c r="A137" s="169"/>
      <c r="B137" s="178"/>
      <c r="C137" s="184"/>
      <c r="D137" s="631"/>
      <c r="E137" s="185"/>
      <c r="F137" s="631"/>
      <c r="G137" s="186"/>
      <c r="H137" s="185"/>
      <c r="I137" s="185"/>
      <c r="J137" s="186"/>
      <c r="K137" s="601" t="s">
        <v>1023</v>
      </c>
      <c r="L137" s="651" t="s">
        <v>1024</v>
      </c>
      <c r="M137" s="319">
        <v>192000</v>
      </c>
      <c r="N137" s="219">
        <v>0</v>
      </c>
    </row>
    <row r="138" spans="1:14" ht="22.5" customHeight="1" x14ac:dyDescent="0.15">
      <c r="A138" s="169"/>
      <c r="B138" s="178"/>
      <c r="C138" s="184"/>
      <c r="D138" s="631"/>
      <c r="E138" s="185"/>
      <c r="F138" s="631"/>
      <c r="G138" s="186"/>
      <c r="H138" s="185"/>
      <c r="I138" s="185"/>
      <c r="J138" s="186"/>
      <c r="K138" s="601" t="s">
        <v>1025</v>
      </c>
      <c r="L138" s="321"/>
      <c r="M138" s="657">
        <v>154000</v>
      </c>
      <c r="N138" s="300">
        <v>0</v>
      </c>
    </row>
    <row r="139" spans="1:14" ht="22.5" customHeight="1" x14ac:dyDescent="0.15">
      <c r="A139" s="169"/>
      <c r="B139" s="178"/>
      <c r="C139" s="184"/>
      <c r="D139" s="631"/>
      <c r="E139" s="185"/>
      <c r="F139" s="631"/>
      <c r="G139" s="186"/>
      <c r="H139" s="185"/>
      <c r="I139" s="185"/>
      <c r="J139" s="186"/>
      <c r="K139" s="601" t="s">
        <v>1026</v>
      </c>
      <c r="L139" s="651" t="s">
        <v>1027</v>
      </c>
      <c r="M139" s="319">
        <v>154000</v>
      </c>
      <c r="N139" s="219">
        <v>0</v>
      </c>
    </row>
    <row r="140" spans="1:14" ht="22.5" customHeight="1" x14ac:dyDescent="0.15">
      <c r="A140" s="169"/>
      <c r="B140" s="178"/>
      <c r="C140" s="179" t="s">
        <v>448</v>
      </c>
      <c r="D140" s="622">
        <v>304878</v>
      </c>
      <c r="E140" s="172">
        <f>+D140</f>
        <v>304878</v>
      </c>
      <c r="F140" s="622">
        <v>245604</v>
      </c>
      <c r="G140" s="172">
        <f>+F140</f>
        <v>245604</v>
      </c>
      <c r="H140" s="172">
        <f>+E140-G140</f>
        <v>59274</v>
      </c>
      <c r="I140" s="172">
        <v>183998</v>
      </c>
      <c r="J140" s="172">
        <v>41606</v>
      </c>
      <c r="K140" s="187"/>
      <c r="L140" s="188"/>
      <c r="M140" s="334"/>
      <c r="N140" s="189"/>
    </row>
    <row r="141" spans="1:14" ht="22.5" customHeight="1" x14ac:dyDescent="0.15">
      <c r="A141" s="169"/>
      <c r="B141" s="178"/>
      <c r="C141" s="180"/>
      <c r="D141" s="628"/>
      <c r="E141" s="181"/>
      <c r="F141" s="628"/>
      <c r="G141" s="182"/>
      <c r="H141" s="181"/>
      <c r="I141" s="181"/>
      <c r="J141" s="182"/>
      <c r="K141" s="601" t="s">
        <v>1029</v>
      </c>
      <c r="L141" s="602"/>
      <c r="M141" s="589">
        <v>284478000</v>
      </c>
      <c r="N141" s="214">
        <v>122123000</v>
      </c>
    </row>
    <row r="142" spans="1:14" ht="22.5" customHeight="1" x14ac:dyDescent="0.15">
      <c r="A142" s="169"/>
      <c r="B142" s="178"/>
      <c r="C142" s="184"/>
      <c r="D142" s="631"/>
      <c r="E142" s="185"/>
      <c r="F142" s="631"/>
      <c r="G142" s="186"/>
      <c r="H142" s="185"/>
      <c r="I142" s="185"/>
      <c r="J142" s="186"/>
      <c r="K142" s="601" t="s">
        <v>1030</v>
      </c>
      <c r="L142" s="614" t="s">
        <v>1031</v>
      </c>
      <c r="M142" s="333">
        <v>93466000</v>
      </c>
      <c r="N142" s="215">
        <v>93360000</v>
      </c>
    </row>
    <row r="143" spans="1:14" ht="22.5" customHeight="1" x14ac:dyDescent="0.15">
      <c r="A143" s="169"/>
      <c r="B143" s="178"/>
      <c r="C143" s="184"/>
      <c r="D143" s="631"/>
      <c r="E143" s="185"/>
      <c r="F143" s="631"/>
      <c r="G143" s="186"/>
      <c r="H143" s="185"/>
      <c r="I143" s="185"/>
      <c r="J143" s="186"/>
      <c r="K143" s="601" t="s">
        <v>306</v>
      </c>
      <c r="L143" s="614" t="s">
        <v>1032</v>
      </c>
      <c r="M143" s="333">
        <v>90000000</v>
      </c>
      <c r="N143" s="215">
        <v>0</v>
      </c>
    </row>
    <row r="144" spans="1:14" ht="22.5" customHeight="1" x14ac:dyDescent="0.15">
      <c r="A144" s="169"/>
      <c r="B144" s="178"/>
      <c r="C144" s="184"/>
      <c r="D144" s="631"/>
      <c r="E144" s="185"/>
      <c r="F144" s="631"/>
      <c r="G144" s="186"/>
      <c r="H144" s="185"/>
      <c r="I144" s="185"/>
      <c r="J144" s="186"/>
      <c r="K144" s="601" t="s">
        <v>307</v>
      </c>
      <c r="L144" s="321" t="s">
        <v>1033</v>
      </c>
      <c r="M144" s="319">
        <v>95252000</v>
      </c>
      <c r="N144" s="219">
        <v>28763000</v>
      </c>
    </row>
    <row r="145" spans="1:14" ht="22.5" customHeight="1" x14ac:dyDescent="0.15">
      <c r="A145" s="169"/>
      <c r="B145" s="178"/>
      <c r="C145" s="184"/>
      <c r="D145" s="631"/>
      <c r="E145" s="185"/>
      <c r="F145" s="631"/>
      <c r="G145" s="186"/>
      <c r="H145" s="185"/>
      <c r="I145" s="185"/>
      <c r="J145" s="186"/>
      <c r="K145" s="601" t="s">
        <v>1034</v>
      </c>
      <c r="L145" s="321" t="s">
        <v>1035</v>
      </c>
      <c r="M145" s="319">
        <v>5760000</v>
      </c>
      <c r="N145" s="219">
        <v>0</v>
      </c>
    </row>
    <row r="146" spans="1:14" ht="22.5" customHeight="1" x14ac:dyDescent="0.15">
      <c r="A146" s="169"/>
      <c r="B146" s="178"/>
      <c r="C146" s="184"/>
      <c r="D146" s="631"/>
      <c r="E146" s="185"/>
      <c r="F146" s="631"/>
      <c r="G146" s="186"/>
      <c r="H146" s="185"/>
      <c r="I146" s="185"/>
      <c r="J146" s="186"/>
      <c r="K146" s="601" t="s">
        <v>262</v>
      </c>
      <c r="L146" s="602"/>
      <c r="M146" s="589">
        <v>20400000</v>
      </c>
      <c r="N146" s="214">
        <v>0</v>
      </c>
    </row>
    <row r="147" spans="1:14" ht="22.5" customHeight="1" x14ac:dyDescent="0.15">
      <c r="A147" s="169"/>
      <c r="B147" s="178"/>
      <c r="C147" s="184"/>
      <c r="D147" s="631"/>
      <c r="E147" s="185"/>
      <c r="F147" s="631"/>
      <c r="G147" s="186"/>
      <c r="H147" s="185"/>
      <c r="I147" s="185"/>
      <c r="J147" s="186"/>
      <c r="K147" s="601" t="s">
        <v>304</v>
      </c>
      <c r="L147" s="651" t="s">
        <v>1036</v>
      </c>
      <c r="M147" s="319">
        <v>20400000</v>
      </c>
      <c r="N147" s="219">
        <v>0</v>
      </c>
    </row>
    <row r="148" spans="1:14" ht="22.5" customHeight="1" x14ac:dyDescent="0.15">
      <c r="A148" s="169"/>
      <c r="B148" s="178"/>
      <c r="C148" s="179" t="s">
        <v>449</v>
      </c>
      <c r="D148" s="622">
        <v>6000</v>
      </c>
      <c r="E148" s="172">
        <f>+D148</f>
        <v>6000</v>
      </c>
      <c r="F148" s="622">
        <v>8028</v>
      </c>
      <c r="G148" s="172">
        <f>+F148</f>
        <v>8028</v>
      </c>
      <c r="H148" s="172">
        <f>+E148-G148</f>
        <v>-2028</v>
      </c>
      <c r="I148" s="172">
        <v>2600</v>
      </c>
      <c r="J148" s="172">
        <v>-1800</v>
      </c>
      <c r="K148" s="187"/>
      <c r="L148" s="188"/>
      <c r="M148" s="334"/>
      <c r="N148" s="189"/>
    </row>
    <row r="149" spans="1:14" ht="22.5" customHeight="1" x14ac:dyDescent="0.15">
      <c r="A149" s="169"/>
      <c r="B149" s="178"/>
      <c r="C149" s="180"/>
      <c r="D149" s="628"/>
      <c r="E149" s="181"/>
      <c r="F149" s="628"/>
      <c r="G149" s="182"/>
      <c r="H149" s="181"/>
      <c r="I149" s="181"/>
      <c r="J149" s="182"/>
      <c r="K149" s="601" t="s">
        <v>240</v>
      </c>
      <c r="L149" s="602"/>
      <c r="M149" s="589">
        <v>6000000</v>
      </c>
      <c r="N149" s="78">
        <v>3200000</v>
      </c>
    </row>
    <row r="150" spans="1:14" ht="22.5" customHeight="1" x14ac:dyDescent="0.15">
      <c r="A150" s="169"/>
      <c r="B150" s="178"/>
      <c r="C150" s="184"/>
      <c r="D150" s="631"/>
      <c r="E150" s="185"/>
      <c r="F150" s="631"/>
      <c r="G150" s="186"/>
      <c r="H150" s="185"/>
      <c r="I150" s="185"/>
      <c r="J150" s="186"/>
      <c r="K150" s="601" t="s">
        <v>1038</v>
      </c>
      <c r="L150" s="649" t="s">
        <v>1039</v>
      </c>
      <c r="M150" s="317">
        <v>6000000</v>
      </c>
      <c r="N150" s="217">
        <v>3200000</v>
      </c>
    </row>
    <row r="151" spans="1:14" ht="22.5" customHeight="1" x14ac:dyDescent="0.15">
      <c r="A151" s="169"/>
      <c r="B151" s="178"/>
      <c r="C151" s="179" t="s">
        <v>450</v>
      </c>
      <c r="D151" s="622">
        <v>27948</v>
      </c>
      <c r="E151" s="172">
        <f>+D151</f>
        <v>27948</v>
      </c>
      <c r="F151" s="622">
        <v>18903</v>
      </c>
      <c r="G151" s="172">
        <f>+F151</f>
        <v>18903</v>
      </c>
      <c r="H151" s="172">
        <f>+E151-G151</f>
        <v>9045</v>
      </c>
      <c r="I151" s="172">
        <v>12685</v>
      </c>
      <c r="J151" s="172">
        <v>6218</v>
      </c>
      <c r="K151" s="187"/>
      <c r="L151" s="188"/>
      <c r="M151" s="334"/>
      <c r="N151" s="189"/>
    </row>
    <row r="152" spans="1:14" ht="22.5" customHeight="1" x14ac:dyDescent="0.15">
      <c r="A152" s="169"/>
      <c r="B152" s="178"/>
      <c r="C152" s="180"/>
      <c r="D152" s="628"/>
      <c r="E152" s="181"/>
      <c r="F152" s="628"/>
      <c r="G152" s="182"/>
      <c r="H152" s="181"/>
      <c r="I152" s="181"/>
      <c r="J152" s="182"/>
      <c r="K152" s="601" t="s">
        <v>239</v>
      </c>
      <c r="L152" s="602"/>
      <c r="M152" s="589">
        <v>27948000</v>
      </c>
      <c r="N152" s="78">
        <v>16913000</v>
      </c>
    </row>
    <row r="153" spans="1:14" ht="22.5" customHeight="1" x14ac:dyDescent="0.15">
      <c r="A153" s="169"/>
      <c r="B153" s="178"/>
      <c r="C153" s="184"/>
      <c r="D153" s="631"/>
      <c r="E153" s="185"/>
      <c r="F153" s="631"/>
      <c r="G153" s="186"/>
      <c r="H153" s="185"/>
      <c r="I153" s="185"/>
      <c r="J153" s="186"/>
      <c r="K153" s="601" t="s">
        <v>1041</v>
      </c>
      <c r="L153" s="614" t="s">
        <v>1042</v>
      </c>
      <c r="M153" s="333">
        <v>26078000</v>
      </c>
      <c r="N153" s="215">
        <v>7780000</v>
      </c>
    </row>
    <row r="154" spans="1:14" ht="22.5" customHeight="1" x14ac:dyDescent="0.15">
      <c r="A154" s="169"/>
      <c r="B154" s="178"/>
      <c r="C154" s="184"/>
      <c r="D154" s="631"/>
      <c r="E154" s="185"/>
      <c r="F154" s="631"/>
      <c r="G154" s="186"/>
      <c r="H154" s="185"/>
      <c r="I154" s="185"/>
      <c r="J154" s="186"/>
      <c r="K154" s="601" t="s">
        <v>1043</v>
      </c>
      <c r="L154" s="614" t="s">
        <v>1044</v>
      </c>
      <c r="M154" s="333">
        <v>1870000</v>
      </c>
      <c r="N154" s="215">
        <v>0</v>
      </c>
    </row>
    <row r="155" spans="1:14" ht="22.5" customHeight="1" x14ac:dyDescent="0.15">
      <c r="A155" s="192" t="s">
        <v>451</v>
      </c>
      <c r="B155" s="193"/>
      <c r="C155" s="191"/>
      <c r="D155" s="622">
        <f>D156+D289+D486</f>
        <v>2306016</v>
      </c>
      <c r="E155" s="172">
        <f>+D155</f>
        <v>2306016</v>
      </c>
      <c r="F155" s="622">
        <f>F156+F289+F486</f>
        <v>1776934</v>
      </c>
      <c r="G155" s="172">
        <f>+F155</f>
        <v>1776934</v>
      </c>
      <c r="H155" s="172">
        <f>+E155-G155</f>
        <v>529082</v>
      </c>
      <c r="I155" s="172">
        <v>2415196</v>
      </c>
      <c r="J155" s="172">
        <v>-551468.89999999991</v>
      </c>
      <c r="K155" s="38" t="s">
        <v>518</v>
      </c>
      <c r="L155" s="35" t="s">
        <v>518</v>
      </c>
      <c r="M155" s="336"/>
      <c r="N155" s="63"/>
    </row>
    <row r="156" spans="1:14" ht="22.5" customHeight="1" x14ac:dyDescent="0.15">
      <c r="A156" s="169"/>
      <c r="B156" s="170" t="s">
        <v>452</v>
      </c>
      <c r="C156" s="191"/>
      <c r="D156" s="622">
        <f>D157+D179+D205+D224+D247+D261+D277</f>
        <v>806062</v>
      </c>
      <c r="E156" s="172">
        <f>+D156</f>
        <v>806062</v>
      </c>
      <c r="F156" s="622">
        <f>F157+F179+F205+F224+F247+F261+F277</f>
        <v>839271</v>
      </c>
      <c r="G156" s="172">
        <f>+F156</f>
        <v>839271</v>
      </c>
      <c r="H156" s="172">
        <f>+E156-G156</f>
        <v>-33209</v>
      </c>
      <c r="I156" s="172">
        <v>895016</v>
      </c>
      <c r="J156" s="172">
        <v>-102252.5</v>
      </c>
      <c r="K156" s="187"/>
      <c r="L156" s="188"/>
      <c r="M156" s="334"/>
      <c r="N156" s="189"/>
    </row>
    <row r="157" spans="1:14" ht="22.5" customHeight="1" x14ac:dyDescent="0.15">
      <c r="A157" s="169"/>
      <c r="B157" s="178"/>
      <c r="C157" s="179" t="s">
        <v>453</v>
      </c>
      <c r="D157" s="622">
        <v>111400</v>
      </c>
      <c r="E157" s="173">
        <f>+D157</f>
        <v>111400</v>
      </c>
      <c r="F157" s="622">
        <v>185060</v>
      </c>
      <c r="G157" s="173">
        <f>+F157</f>
        <v>185060</v>
      </c>
      <c r="H157" s="172">
        <f>+E157-G157</f>
        <v>-73660</v>
      </c>
      <c r="I157" s="172">
        <v>315273</v>
      </c>
      <c r="J157" s="172">
        <v>-153113</v>
      </c>
      <c r="K157" s="187"/>
      <c r="L157" s="188"/>
      <c r="M157" s="334"/>
      <c r="N157" s="189"/>
    </row>
    <row r="158" spans="1:14" ht="22.5" customHeight="1" x14ac:dyDescent="0.15">
      <c r="A158" s="169"/>
      <c r="B158" s="178"/>
      <c r="C158" s="180"/>
      <c r="D158" s="628"/>
      <c r="E158" s="181"/>
      <c r="F158" s="629"/>
      <c r="G158" s="182"/>
      <c r="H158" s="181"/>
      <c r="I158" s="181"/>
      <c r="J158" s="182"/>
      <c r="K158" s="601" t="s">
        <v>238</v>
      </c>
      <c r="L158" s="602"/>
      <c r="M158" s="589">
        <v>21200000</v>
      </c>
      <c r="N158" s="214">
        <v>12900000</v>
      </c>
    </row>
    <row r="159" spans="1:14" ht="22.5" customHeight="1" x14ac:dyDescent="0.15">
      <c r="A159" s="169"/>
      <c r="B159" s="178"/>
      <c r="C159" s="184"/>
      <c r="D159" s="631"/>
      <c r="E159" s="185"/>
      <c r="F159" s="632"/>
      <c r="G159" s="186"/>
      <c r="H159" s="185"/>
      <c r="I159" s="185"/>
      <c r="J159" s="186"/>
      <c r="K159" s="601" t="s">
        <v>1050</v>
      </c>
      <c r="L159" s="602" t="s">
        <v>1051</v>
      </c>
      <c r="M159" s="590">
        <v>4800000</v>
      </c>
      <c r="N159" s="216">
        <v>4200000</v>
      </c>
    </row>
    <row r="160" spans="1:14" ht="22.5" customHeight="1" x14ac:dyDescent="0.15">
      <c r="A160" s="169"/>
      <c r="B160" s="178"/>
      <c r="C160" s="184"/>
      <c r="D160" s="631"/>
      <c r="E160" s="185"/>
      <c r="F160" s="632"/>
      <c r="G160" s="186"/>
      <c r="H160" s="185"/>
      <c r="I160" s="185"/>
      <c r="J160" s="186"/>
      <c r="K160" s="601" t="s">
        <v>1052</v>
      </c>
      <c r="L160" s="651" t="s">
        <v>1053</v>
      </c>
      <c r="M160" s="319">
        <v>3000000</v>
      </c>
      <c r="N160" s="219">
        <v>4000000</v>
      </c>
    </row>
    <row r="161" spans="1:14" ht="22.5" customHeight="1" x14ac:dyDescent="0.15">
      <c r="A161" s="169"/>
      <c r="B161" s="178"/>
      <c r="C161" s="184"/>
      <c r="D161" s="631"/>
      <c r="E161" s="185"/>
      <c r="F161" s="632"/>
      <c r="G161" s="186"/>
      <c r="H161" s="185"/>
      <c r="I161" s="185"/>
      <c r="J161" s="186"/>
      <c r="K161" s="601" t="s">
        <v>1054</v>
      </c>
      <c r="L161" s="602" t="s">
        <v>867</v>
      </c>
      <c r="M161" s="590">
        <v>2400000</v>
      </c>
      <c r="N161" s="216">
        <v>2400000</v>
      </c>
    </row>
    <row r="162" spans="1:14" ht="22.5" customHeight="1" x14ac:dyDescent="0.15">
      <c r="A162" s="169"/>
      <c r="B162" s="178"/>
      <c r="C162" s="184"/>
      <c r="D162" s="631"/>
      <c r="E162" s="185"/>
      <c r="F162" s="632"/>
      <c r="G162" s="186"/>
      <c r="H162" s="185"/>
      <c r="I162" s="185"/>
      <c r="J162" s="186"/>
      <c r="K162" s="601" t="s">
        <v>1055</v>
      </c>
      <c r="L162" s="651" t="s">
        <v>1056</v>
      </c>
      <c r="M162" s="319">
        <v>1000000</v>
      </c>
      <c r="N162" s="219">
        <v>800000</v>
      </c>
    </row>
    <row r="163" spans="1:14" ht="22.5" customHeight="1" x14ac:dyDescent="0.15">
      <c r="A163" s="169"/>
      <c r="B163" s="178"/>
      <c r="C163" s="184"/>
      <c r="D163" s="631"/>
      <c r="E163" s="185"/>
      <c r="F163" s="632"/>
      <c r="G163" s="186"/>
      <c r="H163" s="185"/>
      <c r="I163" s="185"/>
      <c r="J163" s="186"/>
      <c r="K163" s="601" t="s">
        <v>1057</v>
      </c>
      <c r="L163" s="651" t="s">
        <v>1058</v>
      </c>
      <c r="M163" s="319">
        <v>2000000</v>
      </c>
      <c r="N163" s="219">
        <v>1500000</v>
      </c>
    </row>
    <row r="164" spans="1:14" s="604" customFormat="1" ht="22.5" customHeight="1" x14ac:dyDescent="0.15">
      <c r="A164" s="620"/>
      <c r="B164" s="625"/>
      <c r="C164" s="630"/>
      <c r="D164" s="631"/>
      <c r="E164" s="631"/>
      <c r="F164" s="632"/>
      <c r="G164" s="632"/>
      <c r="H164" s="631"/>
      <c r="I164" s="631"/>
      <c r="J164" s="632"/>
      <c r="K164" s="601" t="s">
        <v>1059</v>
      </c>
      <c r="L164" s="651" t="s">
        <v>1060</v>
      </c>
      <c r="M164" s="319">
        <v>6000000</v>
      </c>
      <c r="N164" s="219"/>
    </row>
    <row r="165" spans="1:14" ht="22.5" customHeight="1" x14ac:dyDescent="0.15">
      <c r="A165" s="169"/>
      <c r="B165" s="178"/>
      <c r="C165" s="184"/>
      <c r="D165" s="631"/>
      <c r="E165" s="185"/>
      <c r="F165" s="632"/>
      <c r="G165" s="186"/>
      <c r="H165" s="185"/>
      <c r="I165" s="185"/>
      <c r="J165" s="186"/>
      <c r="K165" s="601" t="s">
        <v>1061</v>
      </c>
      <c r="L165" s="651" t="s">
        <v>1062</v>
      </c>
      <c r="M165" s="319">
        <v>2000000</v>
      </c>
      <c r="N165" s="219">
        <v>0</v>
      </c>
    </row>
    <row r="166" spans="1:14" ht="22.5" customHeight="1" x14ac:dyDescent="0.15">
      <c r="A166" s="169"/>
      <c r="B166" s="178"/>
      <c r="C166" s="184"/>
      <c r="D166" s="631"/>
      <c r="E166" s="185"/>
      <c r="F166" s="632"/>
      <c r="G166" s="186"/>
      <c r="H166" s="185"/>
      <c r="I166" s="185"/>
      <c r="J166" s="186"/>
      <c r="K166" s="601" t="s">
        <v>237</v>
      </c>
      <c r="L166" s="602"/>
      <c r="M166" s="589">
        <v>53000000</v>
      </c>
      <c r="N166" s="214">
        <v>18600000</v>
      </c>
    </row>
    <row r="167" spans="1:14" ht="22.5" customHeight="1" x14ac:dyDescent="0.15">
      <c r="A167" s="169"/>
      <c r="B167" s="178"/>
      <c r="C167" s="184"/>
      <c r="D167" s="631"/>
      <c r="E167" s="185"/>
      <c r="F167" s="632"/>
      <c r="G167" s="186"/>
      <c r="H167" s="185"/>
      <c r="I167" s="185"/>
      <c r="J167" s="186"/>
      <c r="K167" s="601" t="s">
        <v>236</v>
      </c>
      <c r="L167" s="305" t="s">
        <v>1962</v>
      </c>
      <c r="M167" s="317">
        <v>15000000</v>
      </c>
      <c r="N167" s="217">
        <v>3600000</v>
      </c>
    </row>
    <row r="168" spans="1:14" ht="22.5" customHeight="1" x14ac:dyDescent="0.15">
      <c r="A168" s="169"/>
      <c r="B168" s="178"/>
      <c r="C168" s="184"/>
      <c r="D168" s="631"/>
      <c r="E168" s="185"/>
      <c r="F168" s="632"/>
      <c r="G168" s="186"/>
      <c r="H168" s="185"/>
      <c r="I168" s="185"/>
      <c r="J168" s="186"/>
      <c r="K168" s="601" t="s">
        <v>1064</v>
      </c>
      <c r="L168" s="649" t="s">
        <v>1065</v>
      </c>
      <c r="M168" s="317">
        <v>8000000</v>
      </c>
      <c r="N168" s="217">
        <v>15000000</v>
      </c>
    </row>
    <row r="169" spans="1:14" ht="22.5" customHeight="1" x14ac:dyDescent="0.15">
      <c r="A169" s="169"/>
      <c r="B169" s="178"/>
      <c r="C169" s="184"/>
      <c r="D169" s="631"/>
      <c r="E169" s="185"/>
      <c r="F169" s="632"/>
      <c r="G169" s="186"/>
      <c r="H169" s="185"/>
      <c r="I169" s="185"/>
      <c r="J169" s="186"/>
      <c r="K169" s="601" t="s">
        <v>1066</v>
      </c>
      <c r="L169" s="649" t="s">
        <v>1067</v>
      </c>
      <c r="M169" s="317">
        <v>30000000</v>
      </c>
      <c r="N169" s="217">
        <v>0</v>
      </c>
    </row>
    <row r="170" spans="1:14" ht="22.5" customHeight="1" x14ac:dyDescent="0.15">
      <c r="A170" s="169"/>
      <c r="B170" s="178"/>
      <c r="C170" s="184"/>
      <c r="D170" s="631"/>
      <c r="E170" s="185"/>
      <c r="F170" s="632"/>
      <c r="G170" s="186"/>
      <c r="H170" s="185"/>
      <c r="I170" s="185"/>
      <c r="J170" s="186"/>
      <c r="K170" s="601" t="s">
        <v>235</v>
      </c>
      <c r="L170" s="602"/>
      <c r="M170" s="589">
        <v>35000000</v>
      </c>
      <c r="N170" s="214">
        <v>23100000</v>
      </c>
    </row>
    <row r="171" spans="1:14" ht="22.5" customHeight="1" x14ac:dyDescent="0.15">
      <c r="A171" s="169"/>
      <c r="B171" s="178"/>
      <c r="C171" s="184"/>
      <c r="D171" s="631"/>
      <c r="E171" s="185"/>
      <c r="F171" s="632"/>
      <c r="G171" s="186"/>
      <c r="H171" s="185"/>
      <c r="I171" s="185"/>
      <c r="J171" s="186"/>
      <c r="K171" s="601" t="s">
        <v>1068</v>
      </c>
      <c r="L171" s="305" t="s">
        <v>1069</v>
      </c>
      <c r="M171" s="317">
        <v>3600000</v>
      </c>
      <c r="N171" s="217">
        <v>3600000</v>
      </c>
    </row>
    <row r="172" spans="1:14" ht="22.5" customHeight="1" x14ac:dyDescent="0.15">
      <c r="A172" s="169"/>
      <c r="B172" s="178"/>
      <c r="C172" s="184"/>
      <c r="D172" s="631"/>
      <c r="E172" s="185"/>
      <c r="F172" s="632"/>
      <c r="G172" s="186"/>
      <c r="H172" s="185"/>
      <c r="I172" s="185"/>
      <c r="J172" s="186"/>
      <c r="K172" s="601" t="s">
        <v>1070</v>
      </c>
      <c r="L172" s="649" t="s">
        <v>1075</v>
      </c>
      <c r="M172" s="317">
        <v>8400000</v>
      </c>
      <c r="N172" s="217">
        <v>8000000</v>
      </c>
    </row>
    <row r="173" spans="1:14" ht="22.5" customHeight="1" x14ac:dyDescent="0.15">
      <c r="A173" s="169"/>
      <c r="B173" s="178"/>
      <c r="C173" s="184"/>
      <c r="D173" s="631"/>
      <c r="E173" s="185"/>
      <c r="F173" s="632"/>
      <c r="G173" s="186"/>
      <c r="H173" s="185"/>
      <c r="I173" s="185"/>
      <c r="J173" s="186"/>
      <c r="K173" s="601" t="s">
        <v>234</v>
      </c>
      <c r="L173" s="649" t="s">
        <v>1072</v>
      </c>
      <c r="M173" s="317">
        <v>14000000</v>
      </c>
      <c r="N173" s="217">
        <v>8000000</v>
      </c>
    </row>
    <row r="174" spans="1:14" ht="22.5" customHeight="1" x14ac:dyDescent="0.15">
      <c r="A174" s="169"/>
      <c r="B174" s="178"/>
      <c r="C174" s="184"/>
      <c r="D174" s="631"/>
      <c r="E174" s="185"/>
      <c r="F174" s="632"/>
      <c r="G174" s="186"/>
      <c r="H174" s="185"/>
      <c r="I174" s="185"/>
      <c r="J174" s="186"/>
      <c r="K174" s="601" t="s">
        <v>1073</v>
      </c>
      <c r="L174" s="649" t="s">
        <v>1053</v>
      </c>
      <c r="M174" s="317">
        <v>3000000</v>
      </c>
      <c r="N174" s="217"/>
    </row>
    <row r="175" spans="1:14" ht="22.5" customHeight="1" x14ac:dyDescent="0.15">
      <c r="A175" s="169"/>
      <c r="B175" s="178"/>
      <c r="C175" s="184"/>
      <c r="D175" s="631"/>
      <c r="E175" s="185"/>
      <c r="F175" s="632"/>
      <c r="G175" s="186"/>
      <c r="H175" s="185"/>
      <c r="I175" s="185"/>
      <c r="J175" s="186"/>
      <c r="K175" s="601" t="s">
        <v>1076</v>
      </c>
      <c r="L175" s="305" t="s">
        <v>1077</v>
      </c>
      <c r="M175" s="317">
        <v>6000000</v>
      </c>
      <c r="N175" s="217">
        <v>3000000</v>
      </c>
    </row>
    <row r="176" spans="1:14" ht="22.5" customHeight="1" x14ac:dyDescent="0.15">
      <c r="A176" s="169"/>
      <c r="B176" s="178"/>
      <c r="C176" s="184"/>
      <c r="D176" s="631"/>
      <c r="E176" s="185"/>
      <c r="F176" s="632"/>
      <c r="G176" s="186"/>
      <c r="H176" s="185"/>
      <c r="I176" s="185"/>
      <c r="J176" s="186"/>
      <c r="K176" s="601" t="s">
        <v>233</v>
      </c>
      <c r="L176" s="602"/>
      <c r="M176" s="589">
        <v>2200000</v>
      </c>
      <c r="N176" s="214">
        <v>3900000</v>
      </c>
    </row>
    <row r="177" spans="1:14" ht="22.5" customHeight="1" x14ac:dyDescent="0.15">
      <c r="A177" s="169"/>
      <c r="B177" s="178"/>
      <c r="C177" s="184"/>
      <c r="D177" s="631"/>
      <c r="E177" s="185"/>
      <c r="F177" s="632"/>
      <c r="G177" s="186"/>
      <c r="H177" s="185"/>
      <c r="I177" s="185"/>
      <c r="J177" s="186"/>
      <c r="K177" s="601" t="s">
        <v>1078</v>
      </c>
      <c r="L177" s="602" t="s">
        <v>1079</v>
      </c>
      <c r="M177" s="590">
        <v>1200000</v>
      </c>
      <c r="N177" s="216">
        <v>2400000</v>
      </c>
    </row>
    <row r="178" spans="1:14" ht="22.5" customHeight="1" x14ac:dyDescent="0.15">
      <c r="A178" s="169"/>
      <c r="B178" s="178"/>
      <c r="C178" s="184"/>
      <c r="D178" s="631"/>
      <c r="E178" s="185"/>
      <c r="F178" s="632"/>
      <c r="G178" s="186"/>
      <c r="H178" s="185"/>
      <c r="I178" s="185"/>
      <c r="J178" s="186"/>
      <c r="K178" s="601" t="s">
        <v>1080</v>
      </c>
      <c r="L178" s="651" t="s">
        <v>1056</v>
      </c>
      <c r="M178" s="319">
        <v>1000000</v>
      </c>
      <c r="N178" s="219">
        <v>1500000</v>
      </c>
    </row>
    <row r="179" spans="1:14" ht="22.5" customHeight="1" x14ac:dyDescent="0.15">
      <c r="A179" s="169"/>
      <c r="B179" s="178"/>
      <c r="C179" s="179" t="s">
        <v>454</v>
      </c>
      <c r="D179" s="622">
        <v>165907</v>
      </c>
      <c r="E179" s="172">
        <f>+D179</f>
        <v>165907</v>
      </c>
      <c r="F179" s="622">
        <v>154037</v>
      </c>
      <c r="G179" s="172">
        <f>+F179</f>
        <v>154037</v>
      </c>
      <c r="H179" s="172">
        <f>+E179-G179</f>
        <v>11870</v>
      </c>
      <c r="I179" s="172">
        <v>138713</v>
      </c>
      <c r="J179" s="172">
        <v>15594</v>
      </c>
      <c r="K179" s="187"/>
      <c r="L179" s="188"/>
      <c r="M179" s="334"/>
      <c r="N179" s="189"/>
    </row>
    <row r="180" spans="1:14" ht="22.5" customHeight="1" x14ac:dyDescent="0.15">
      <c r="A180" s="169"/>
      <c r="B180" s="178"/>
      <c r="C180" s="184"/>
      <c r="D180" s="631"/>
      <c r="E180" s="185"/>
      <c r="F180" s="632"/>
      <c r="G180" s="186"/>
      <c r="H180" s="185"/>
      <c r="I180" s="185"/>
      <c r="J180" s="186"/>
      <c r="K180" s="601" t="s">
        <v>232</v>
      </c>
      <c r="L180" s="602"/>
      <c r="M180" s="589">
        <v>145124000</v>
      </c>
      <c r="N180" s="214">
        <v>136024000</v>
      </c>
    </row>
    <row r="181" spans="1:14" ht="22.5" customHeight="1" x14ac:dyDescent="0.15">
      <c r="A181" s="169"/>
      <c r="B181" s="178"/>
      <c r="C181" s="184"/>
      <c r="D181" s="631"/>
      <c r="E181" s="185"/>
      <c r="F181" s="632"/>
      <c r="G181" s="186"/>
      <c r="H181" s="185"/>
      <c r="I181" s="185"/>
      <c r="J181" s="186"/>
      <c r="K181" s="601" t="s">
        <v>1082</v>
      </c>
      <c r="L181" s="602" t="s">
        <v>1083</v>
      </c>
      <c r="M181" s="590">
        <v>5040000</v>
      </c>
      <c r="N181" s="216">
        <v>2904000</v>
      </c>
    </row>
    <row r="182" spans="1:14" ht="22.5" customHeight="1" x14ac:dyDescent="0.15">
      <c r="A182" s="169"/>
      <c r="B182" s="178"/>
      <c r="C182" s="184"/>
      <c r="D182" s="631"/>
      <c r="E182" s="185"/>
      <c r="F182" s="632"/>
      <c r="G182" s="186"/>
      <c r="H182" s="185"/>
      <c r="I182" s="185"/>
      <c r="J182" s="186"/>
      <c r="K182" s="601" t="s">
        <v>231</v>
      </c>
      <c r="L182" s="602" t="s">
        <v>1963</v>
      </c>
      <c r="M182" s="590">
        <v>27300000</v>
      </c>
      <c r="N182" s="216">
        <v>4800000</v>
      </c>
    </row>
    <row r="183" spans="1:14" ht="22.5" customHeight="1" x14ac:dyDescent="0.15">
      <c r="A183" s="169"/>
      <c r="B183" s="178"/>
      <c r="C183" s="184"/>
      <c r="D183" s="631"/>
      <c r="E183" s="185"/>
      <c r="F183" s="632"/>
      <c r="G183" s="186"/>
      <c r="H183" s="185"/>
      <c r="I183" s="185"/>
      <c r="J183" s="186"/>
      <c r="K183" s="601" t="s">
        <v>230</v>
      </c>
      <c r="L183" s="649" t="s">
        <v>1964</v>
      </c>
      <c r="M183" s="317">
        <v>88044000</v>
      </c>
      <c r="N183" s="217">
        <v>26760000</v>
      </c>
    </row>
    <row r="184" spans="1:14" ht="22.5" customHeight="1" x14ac:dyDescent="0.15">
      <c r="A184" s="169"/>
      <c r="B184" s="178"/>
      <c r="C184" s="184"/>
      <c r="D184" s="631"/>
      <c r="E184" s="185"/>
      <c r="F184" s="632"/>
      <c r="G184" s="186"/>
      <c r="H184" s="185"/>
      <c r="I184" s="185"/>
      <c r="J184" s="186"/>
      <c r="K184" s="601" t="s">
        <v>229</v>
      </c>
      <c r="L184" s="651" t="s">
        <v>1965</v>
      </c>
      <c r="M184" s="319">
        <v>19740000</v>
      </c>
      <c r="N184" s="219">
        <v>82560000</v>
      </c>
    </row>
    <row r="185" spans="1:14" ht="22.5" customHeight="1" x14ac:dyDescent="0.15">
      <c r="A185" s="169"/>
      <c r="B185" s="178"/>
      <c r="C185" s="184"/>
      <c r="D185" s="631"/>
      <c r="E185" s="185"/>
      <c r="F185" s="632"/>
      <c r="G185" s="186"/>
      <c r="H185" s="185"/>
      <c r="I185" s="185"/>
      <c r="J185" s="186"/>
      <c r="K185" s="601" t="s">
        <v>1087</v>
      </c>
      <c r="L185" s="651" t="s">
        <v>676</v>
      </c>
      <c r="M185" s="319">
        <v>5000000</v>
      </c>
      <c r="N185" s="219">
        <v>19000000</v>
      </c>
    </row>
    <row r="186" spans="1:14" ht="22.5" customHeight="1" x14ac:dyDescent="0.15">
      <c r="A186" s="169"/>
      <c r="B186" s="178"/>
      <c r="C186" s="184"/>
      <c r="D186" s="631"/>
      <c r="E186" s="185"/>
      <c r="F186" s="632"/>
      <c r="G186" s="186"/>
      <c r="H186" s="185"/>
      <c r="I186" s="185"/>
      <c r="J186" s="186"/>
      <c r="K186" s="601" t="s">
        <v>228</v>
      </c>
      <c r="L186" s="602"/>
      <c r="M186" s="589">
        <v>5000000</v>
      </c>
      <c r="N186" s="214">
        <v>6000000</v>
      </c>
    </row>
    <row r="187" spans="1:14" ht="22.5" customHeight="1" x14ac:dyDescent="0.15">
      <c r="A187" s="169"/>
      <c r="B187" s="178"/>
      <c r="C187" s="184"/>
      <c r="D187" s="631"/>
      <c r="E187" s="185"/>
      <c r="F187" s="632"/>
      <c r="G187" s="186"/>
      <c r="H187" s="185"/>
      <c r="I187" s="185"/>
      <c r="J187" s="186"/>
      <c r="K187" s="601" t="s">
        <v>1089</v>
      </c>
      <c r="L187" s="644" t="s">
        <v>1966</v>
      </c>
      <c r="M187" s="337">
        <v>5000000</v>
      </c>
      <c r="N187" s="234">
        <v>6000000</v>
      </c>
    </row>
    <row r="188" spans="1:14" ht="22.5" customHeight="1" x14ac:dyDescent="0.15">
      <c r="A188" s="169"/>
      <c r="B188" s="178"/>
      <c r="C188" s="184"/>
      <c r="D188" s="631"/>
      <c r="E188" s="185"/>
      <c r="F188" s="632"/>
      <c r="G188" s="186"/>
      <c r="H188" s="185"/>
      <c r="I188" s="185"/>
      <c r="J188" s="186"/>
      <c r="K188" s="601" t="s">
        <v>227</v>
      </c>
      <c r="L188" s="602"/>
      <c r="M188" s="589">
        <v>2000000</v>
      </c>
      <c r="N188" s="214">
        <v>6000000</v>
      </c>
    </row>
    <row r="189" spans="1:14" ht="22.5" customHeight="1" x14ac:dyDescent="0.15">
      <c r="A189" s="169"/>
      <c r="B189" s="178"/>
      <c r="C189" s="184"/>
      <c r="D189" s="631"/>
      <c r="E189" s="185"/>
      <c r="F189" s="632"/>
      <c r="G189" s="186"/>
      <c r="H189" s="185"/>
      <c r="I189" s="185"/>
      <c r="J189" s="186"/>
      <c r="K189" s="601" t="s">
        <v>226</v>
      </c>
      <c r="L189" s="602" t="s">
        <v>852</v>
      </c>
      <c r="M189" s="590">
        <v>2000000</v>
      </c>
      <c r="N189" s="216">
        <v>6000000</v>
      </c>
    </row>
    <row r="190" spans="1:14" ht="22.5" customHeight="1" x14ac:dyDescent="0.15">
      <c r="A190" s="169"/>
      <c r="B190" s="178"/>
      <c r="C190" s="184"/>
      <c r="D190" s="631"/>
      <c r="E190" s="185"/>
      <c r="F190" s="632"/>
      <c r="G190" s="186"/>
      <c r="H190" s="185"/>
      <c r="I190" s="185"/>
      <c r="J190" s="186"/>
      <c r="K190" s="601" t="s">
        <v>225</v>
      </c>
      <c r="L190" s="602"/>
      <c r="M190" s="589">
        <v>10500000</v>
      </c>
      <c r="N190" s="214">
        <v>10700000</v>
      </c>
    </row>
    <row r="191" spans="1:14" ht="22.5" customHeight="1" x14ac:dyDescent="0.15">
      <c r="A191" s="169"/>
      <c r="B191" s="178"/>
      <c r="C191" s="184"/>
      <c r="D191" s="631"/>
      <c r="E191" s="185"/>
      <c r="F191" s="632"/>
      <c r="G191" s="186"/>
      <c r="H191" s="185"/>
      <c r="I191" s="185"/>
      <c r="J191" s="186"/>
      <c r="K191" s="601" t="s">
        <v>308</v>
      </c>
      <c r="L191" s="649" t="s">
        <v>1967</v>
      </c>
      <c r="M191" s="317">
        <v>700000</v>
      </c>
      <c r="N191" s="217">
        <v>1400000</v>
      </c>
    </row>
    <row r="192" spans="1:14" ht="22.5" customHeight="1" x14ac:dyDescent="0.15">
      <c r="A192" s="169"/>
      <c r="B192" s="178"/>
      <c r="C192" s="184"/>
      <c r="D192" s="631"/>
      <c r="E192" s="185"/>
      <c r="F192" s="632"/>
      <c r="G192" s="186"/>
      <c r="H192" s="185"/>
      <c r="I192" s="185"/>
      <c r="J192" s="186"/>
      <c r="K192" s="601" t="s">
        <v>1092</v>
      </c>
      <c r="L192" s="649" t="s">
        <v>1968</v>
      </c>
      <c r="M192" s="317">
        <v>1800000</v>
      </c>
      <c r="N192" s="217">
        <v>1800000</v>
      </c>
    </row>
    <row r="193" spans="1:14" ht="22.5" customHeight="1" x14ac:dyDescent="0.15">
      <c r="A193" s="169"/>
      <c r="B193" s="178"/>
      <c r="C193" s="184"/>
      <c r="D193" s="631"/>
      <c r="E193" s="185"/>
      <c r="F193" s="632"/>
      <c r="G193" s="186"/>
      <c r="H193" s="185"/>
      <c r="I193" s="185"/>
      <c r="J193" s="186"/>
      <c r="K193" s="601" t="s">
        <v>1095</v>
      </c>
      <c r="L193" s="649" t="s">
        <v>1969</v>
      </c>
      <c r="M193" s="317">
        <v>2500000</v>
      </c>
      <c r="N193" s="217">
        <v>2000000</v>
      </c>
    </row>
    <row r="194" spans="1:14" ht="22.5" customHeight="1" x14ac:dyDescent="0.15">
      <c r="A194" s="169"/>
      <c r="B194" s="178"/>
      <c r="C194" s="184"/>
      <c r="D194" s="631"/>
      <c r="E194" s="185"/>
      <c r="F194" s="632"/>
      <c r="G194" s="186"/>
      <c r="H194" s="185"/>
      <c r="I194" s="185"/>
      <c r="J194" s="186"/>
      <c r="K194" s="601" t="s">
        <v>1097</v>
      </c>
      <c r="L194" s="649" t="s">
        <v>1970</v>
      </c>
      <c r="M194" s="317">
        <v>1500000</v>
      </c>
      <c r="N194" s="217">
        <v>1500000</v>
      </c>
    </row>
    <row r="195" spans="1:14" ht="22.5" customHeight="1" x14ac:dyDescent="0.15">
      <c r="A195" s="169"/>
      <c r="B195" s="178"/>
      <c r="C195" s="184"/>
      <c r="D195" s="631"/>
      <c r="E195" s="185"/>
      <c r="F195" s="632"/>
      <c r="G195" s="186"/>
      <c r="H195" s="185"/>
      <c r="I195" s="185"/>
      <c r="J195" s="186"/>
      <c r="K195" s="601" t="s">
        <v>1099</v>
      </c>
      <c r="L195" s="305" t="s">
        <v>1100</v>
      </c>
      <c r="M195" s="317">
        <v>3000000</v>
      </c>
      <c r="N195" s="217">
        <v>2000000</v>
      </c>
    </row>
    <row r="196" spans="1:14" ht="22.5" customHeight="1" x14ac:dyDescent="0.15">
      <c r="A196" s="169"/>
      <c r="B196" s="178"/>
      <c r="C196" s="184"/>
      <c r="D196" s="631"/>
      <c r="E196" s="185"/>
      <c r="F196" s="632"/>
      <c r="G196" s="186"/>
      <c r="H196" s="185"/>
      <c r="I196" s="185"/>
      <c r="J196" s="186"/>
      <c r="K196" s="601" t="s">
        <v>1101</v>
      </c>
      <c r="L196" s="649" t="s">
        <v>11</v>
      </c>
      <c r="M196" s="317">
        <v>1000000</v>
      </c>
      <c r="N196" s="217">
        <v>2000000</v>
      </c>
    </row>
    <row r="197" spans="1:14" ht="22.5" customHeight="1" x14ac:dyDescent="0.15">
      <c r="A197" s="169"/>
      <c r="B197" s="178"/>
      <c r="C197" s="184"/>
      <c r="D197" s="631"/>
      <c r="E197" s="185"/>
      <c r="F197" s="632"/>
      <c r="G197" s="186"/>
      <c r="H197" s="185"/>
      <c r="I197" s="185"/>
      <c r="J197" s="186"/>
      <c r="K197" s="601" t="s">
        <v>224</v>
      </c>
      <c r="L197" s="602"/>
      <c r="M197" s="589">
        <v>183000</v>
      </c>
      <c r="N197" s="214">
        <v>183000</v>
      </c>
    </row>
    <row r="198" spans="1:14" ht="22.5" customHeight="1" x14ac:dyDescent="0.15">
      <c r="A198" s="169"/>
      <c r="B198" s="178"/>
      <c r="C198" s="184"/>
      <c r="D198" s="631"/>
      <c r="E198" s="185"/>
      <c r="F198" s="632"/>
      <c r="G198" s="186"/>
      <c r="H198" s="185"/>
      <c r="I198" s="185"/>
      <c r="J198" s="186"/>
      <c r="K198" s="601" t="s">
        <v>309</v>
      </c>
      <c r="L198" s="602" t="s">
        <v>1102</v>
      </c>
      <c r="M198" s="590">
        <v>183000</v>
      </c>
      <c r="N198" s="216">
        <v>183000</v>
      </c>
    </row>
    <row r="199" spans="1:14" ht="22.5" customHeight="1" x14ac:dyDescent="0.15">
      <c r="A199" s="169"/>
      <c r="B199" s="178"/>
      <c r="C199" s="184"/>
      <c r="D199" s="631"/>
      <c r="E199" s="185"/>
      <c r="F199" s="632"/>
      <c r="G199" s="186"/>
      <c r="H199" s="185"/>
      <c r="I199" s="185"/>
      <c r="J199" s="186"/>
      <c r="K199" s="601" t="s">
        <v>223</v>
      </c>
      <c r="L199" s="602"/>
      <c r="M199" s="589">
        <v>2000000</v>
      </c>
      <c r="N199" s="214">
        <v>2000000</v>
      </c>
    </row>
    <row r="200" spans="1:14" ht="22.5" customHeight="1" x14ac:dyDescent="0.15">
      <c r="A200" s="169"/>
      <c r="B200" s="178"/>
      <c r="C200" s="184"/>
      <c r="D200" s="631"/>
      <c r="E200" s="185"/>
      <c r="F200" s="632"/>
      <c r="G200" s="186"/>
      <c r="H200" s="185"/>
      <c r="I200" s="185"/>
      <c r="J200" s="186"/>
      <c r="K200" s="601" t="s">
        <v>1103</v>
      </c>
      <c r="L200" s="644" t="s">
        <v>1971</v>
      </c>
      <c r="M200" s="337">
        <v>2000000</v>
      </c>
      <c r="N200" s="234">
        <v>2000000</v>
      </c>
    </row>
    <row r="201" spans="1:14" ht="22.5" customHeight="1" x14ac:dyDescent="0.15">
      <c r="A201" s="169"/>
      <c r="B201" s="178"/>
      <c r="C201" s="184"/>
      <c r="D201" s="631"/>
      <c r="E201" s="185"/>
      <c r="F201" s="632"/>
      <c r="G201" s="186"/>
      <c r="H201" s="185"/>
      <c r="I201" s="185"/>
      <c r="J201" s="186"/>
      <c r="K201" s="601" t="s">
        <v>1105</v>
      </c>
      <c r="L201" s="602"/>
      <c r="M201" s="589">
        <v>1100000</v>
      </c>
      <c r="N201" s="214">
        <v>2020000</v>
      </c>
    </row>
    <row r="202" spans="1:14" s="604" customFormat="1" ht="22.5" customHeight="1" x14ac:dyDescent="0.15">
      <c r="A202" s="620"/>
      <c r="B202" s="625"/>
      <c r="C202" s="630"/>
      <c r="D202" s="631"/>
      <c r="E202" s="631"/>
      <c r="F202" s="632"/>
      <c r="G202" s="632"/>
      <c r="H202" s="631"/>
      <c r="I202" s="631"/>
      <c r="J202" s="632"/>
      <c r="K202" s="601" t="s">
        <v>1106</v>
      </c>
      <c r="L202" s="602" t="s">
        <v>92</v>
      </c>
      <c r="M202" s="590">
        <v>300000</v>
      </c>
      <c r="N202" s="642"/>
    </row>
    <row r="203" spans="1:14" s="604" customFormat="1" ht="22.5" customHeight="1" x14ac:dyDescent="0.15">
      <c r="A203" s="620"/>
      <c r="B203" s="625"/>
      <c r="C203" s="630"/>
      <c r="D203" s="631"/>
      <c r="E203" s="631"/>
      <c r="F203" s="632"/>
      <c r="G203" s="632"/>
      <c r="H203" s="631"/>
      <c r="I203" s="631"/>
      <c r="J203" s="632"/>
      <c r="K203" s="601" t="s">
        <v>1107</v>
      </c>
      <c r="L203" s="602" t="s">
        <v>66</v>
      </c>
      <c r="M203" s="590">
        <v>300000</v>
      </c>
      <c r="N203" s="642"/>
    </row>
    <row r="204" spans="1:14" ht="22.5" customHeight="1" x14ac:dyDescent="0.15">
      <c r="A204" s="169"/>
      <c r="B204" s="178"/>
      <c r="C204" s="184"/>
      <c r="D204" s="631"/>
      <c r="E204" s="185"/>
      <c r="F204" s="632"/>
      <c r="G204" s="186"/>
      <c r="H204" s="185"/>
      <c r="I204" s="185"/>
      <c r="J204" s="186"/>
      <c r="K204" s="601" t="s">
        <v>1108</v>
      </c>
      <c r="L204" s="602" t="s">
        <v>981</v>
      </c>
      <c r="M204" s="590">
        <v>500000</v>
      </c>
      <c r="N204" s="216">
        <v>520000</v>
      </c>
    </row>
    <row r="205" spans="1:14" ht="22.5" customHeight="1" x14ac:dyDescent="0.15">
      <c r="A205" s="169"/>
      <c r="B205" s="178"/>
      <c r="C205" s="179" t="s">
        <v>455</v>
      </c>
      <c r="D205" s="622">
        <v>31400</v>
      </c>
      <c r="E205" s="172">
        <f>+D205</f>
        <v>31400</v>
      </c>
      <c r="F205" s="622">
        <v>34400</v>
      </c>
      <c r="G205" s="172">
        <f>+F205</f>
        <v>34400</v>
      </c>
      <c r="H205" s="172">
        <f>+E205-G205</f>
        <v>-3000</v>
      </c>
      <c r="I205" s="172">
        <v>76212</v>
      </c>
      <c r="J205" s="172">
        <v>-44812</v>
      </c>
      <c r="K205" s="187"/>
      <c r="L205" s="188"/>
      <c r="M205" s="334"/>
      <c r="N205" s="189"/>
    </row>
    <row r="206" spans="1:14" ht="22.5" customHeight="1" x14ac:dyDescent="0.15">
      <c r="A206" s="169"/>
      <c r="B206" s="178"/>
      <c r="C206" s="180"/>
      <c r="D206" s="628"/>
      <c r="E206" s="181"/>
      <c r="F206" s="629"/>
      <c r="G206" s="182"/>
      <c r="H206" s="181"/>
      <c r="I206" s="181"/>
      <c r="J206" s="182"/>
      <c r="K206" s="601" t="s">
        <v>222</v>
      </c>
      <c r="L206" s="602"/>
      <c r="M206" s="589">
        <v>16800000</v>
      </c>
      <c r="N206" s="214">
        <v>19800000</v>
      </c>
    </row>
    <row r="207" spans="1:14" ht="22.5" customHeight="1" x14ac:dyDescent="0.15">
      <c r="A207" s="169"/>
      <c r="B207" s="178"/>
      <c r="C207" s="184"/>
      <c r="D207" s="631"/>
      <c r="E207" s="185"/>
      <c r="F207" s="632"/>
      <c r="G207" s="186"/>
      <c r="H207" s="185"/>
      <c r="I207" s="185"/>
      <c r="J207" s="186"/>
      <c r="K207" s="601" t="s">
        <v>221</v>
      </c>
      <c r="L207" s="649" t="s">
        <v>1972</v>
      </c>
      <c r="M207" s="317">
        <v>7000000</v>
      </c>
      <c r="N207" s="217">
        <v>10000000</v>
      </c>
    </row>
    <row r="208" spans="1:14" ht="22.5" customHeight="1" x14ac:dyDescent="0.15">
      <c r="A208" s="169"/>
      <c r="B208" s="178"/>
      <c r="C208" s="184"/>
      <c r="D208" s="631"/>
      <c r="E208" s="185"/>
      <c r="F208" s="632"/>
      <c r="G208" s="186"/>
      <c r="H208" s="185"/>
      <c r="I208" s="185"/>
      <c r="J208" s="186"/>
      <c r="K208" s="601" t="s">
        <v>220</v>
      </c>
      <c r="L208" s="305" t="s">
        <v>1111</v>
      </c>
      <c r="M208" s="317">
        <v>4000000</v>
      </c>
      <c r="N208" s="217">
        <v>4000000</v>
      </c>
    </row>
    <row r="209" spans="1:14" ht="22.5" customHeight="1" x14ac:dyDescent="0.15">
      <c r="A209" s="169"/>
      <c r="B209" s="178"/>
      <c r="C209" s="184"/>
      <c r="D209" s="631"/>
      <c r="E209" s="185"/>
      <c r="F209" s="632"/>
      <c r="G209" s="186"/>
      <c r="H209" s="185"/>
      <c r="I209" s="185"/>
      <c r="J209" s="186"/>
      <c r="K209" s="601" t="s">
        <v>310</v>
      </c>
      <c r="L209" s="305" t="s">
        <v>1973</v>
      </c>
      <c r="M209" s="317">
        <v>3000000</v>
      </c>
      <c r="N209" s="217">
        <v>3000000</v>
      </c>
    </row>
    <row r="210" spans="1:14" ht="22.5" customHeight="1" x14ac:dyDescent="0.15">
      <c r="A210" s="169"/>
      <c r="B210" s="178"/>
      <c r="C210" s="184"/>
      <c r="D210" s="631"/>
      <c r="E210" s="185"/>
      <c r="F210" s="632"/>
      <c r="G210" s="186"/>
      <c r="H210" s="185"/>
      <c r="I210" s="185"/>
      <c r="J210" s="186"/>
      <c r="K210" s="601" t="s">
        <v>219</v>
      </c>
      <c r="L210" s="305" t="s">
        <v>604</v>
      </c>
      <c r="M210" s="317">
        <v>800000</v>
      </c>
      <c r="N210" s="217">
        <v>800000</v>
      </c>
    </row>
    <row r="211" spans="1:14" ht="22.5" customHeight="1" x14ac:dyDescent="0.15">
      <c r="A211" s="169"/>
      <c r="B211" s="178"/>
      <c r="C211" s="184"/>
      <c r="D211" s="631"/>
      <c r="E211" s="185"/>
      <c r="F211" s="632"/>
      <c r="G211" s="186"/>
      <c r="H211" s="185"/>
      <c r="I211" s="185"/>
      <c r="J211" s="186"/>
      <c r="K211" s="601" t="s">
        <v>218</v>
      </c>
      <c r="L211" s="305" t="s">
        <v>1113</v>
      </c>
      <c r="M211" s="317">
        <v>2000000</v>
      </c>
      <c r="N211" s="217">
        <v>2000000</v>
      </c>
    </row>
    <row r="212" spans="1:14" ht="22.5" customHeight="1" x14ac:dyDescent="0.15">
      <c r="A212" s="169"/>
      <c r="B212" s="178"/>
      <c r="C212" s="184"/>
      <c r="D212" s="631"/>
      <c r="E212" s="185"/>
      <c r="F212" s="632"/>
      <c r="G212" s="186"/>
      <c r="H212" s="185"/>
      <c r="I212" s="185"/>
      <c r="J212" s="186"/>
      <c r="K212" s="601" t="s">
        <v>1114</v>
      </c>
      <c r="L212" s="602"/>
      <c r="M212" s="589">
        <v>400000</v>
      </c>
      <c r="N212" s="214">
        <v>400000</v>
      </c>
    </row>
    <row r="213" spans="1:14" ht="22.5" customHeight="1" x14ac:dyDescent="0.15">
      <c r="A213" s="169"/>
      <c r="B213" s="178"/>
      <c r="C213" s="184"/>
      <c r="D213" s="631"/>
      <c r="E213" s="185"/>
      <c r="F213" s="632"/>
      <c r="G213" s="186"/>
      <c r="H213" s="185"/>
      <c r="I213" s="185"/>
      <c r="J213" s="186"/>
      <c r="K213" s="601" t="s">
        <v>217</v>
      </c>
      <c r="L213" s="305" t="s">
        <v>125</v>
      </c>
      <c r="M213" s="317">
        <v>400000</v>
      </c>
      <c r="N213" s="217">
        <v>400000</v>
      </c>
    </row>
    <row r="214" spans="1:14" ht="22.5" customHeight="1" x14ac:dyDescent="0.15">
      <c r="A214" s="169"/>
      <c r="B214" s="178"/>
      <c r="C214" s="184"/>
      <c r="D214" s="631"/>
      <c r="E214" s="185"/>
      <c r="F214" s="632"/>
      <c r="G214" s="186"/>
      <c r="H214" s="185"/>
      <c r="I214" s="185"/>
      <c r="J214" s="186"/>
      <c r="K214" s="601" t="s">
        <v>216</v>
      </c>
      <c r="L214" s="602"/>
      <c r="M214" s="589">
        <v>400000</v>
      </c>
      <c r="N214" s="214">
        <v>400000</v>
      </c>
    </row>
    <row r="215" spans="1:14" ht="22.5" customHeight="1" x14ac:dyDescent="0.15">
      <c r="A215" s="169"/>
      <c r="B215" s="178"/>
      <c r="C215" s="184"/>
      <c r="D215" s="631"/>
      <c r="E215" s="185"/>
      <c r="F215" s="632"/>
      <c r="G215" s="186"/>
      <c r="H215" s="185"/>
      <c r="I215" s="185"/>
      <c r="J215" s="186"/>
      <c r="K215" s="601" t="s">
        <v>215</v>
      </c>
      <c r="L215" s="305" t="s">
        <v>125</v>
      </c>
      <c r="M215" s="317">
        <v>400000</v>
      </c>
      <c r="N215" s="217">
        <v>400000</v>
      </c>
    </row>
    <row r="216" spans="1:14" ht="22.5" customHeight="1" x14ac:dyDescent="0.15">
      <c r="A216" s="169"/>
      <c r="B216" s="178"/>
      <c r="C216" s="184"/>
      <c r="D216" s="631"/>
      <c r="E216" s="185"/>
      <c r="F216" s="632"/>
      <c r="G216" s="186"/>
      <c r="H216" s="185"/>
      <c r="I216" s="185"/>
      <c r="J216" s="186"/>
      <c r="K216" s="601" t="s">
        <v>214</v>
      </c>
      <c r="L216" s="602"/>
      <c r="M216" s="589">
        <v>10000000</v>
      </c>
      <c r="N216" s="214">
        <v>10000000</v>
      </c>
    </row>
    <row r="217" spans="1:14" ht="22.5" customHeight="1" x14ac:dyDescent="0.15">
      <c r="A217" s="169"/>
      <c r="B217" s="178"/>
      <c r="C217" s="184"/>
      <c r="D217" s="631"/>
      <c r="E217" s="185"/>
      <c r="F217" s="632"/>
      <c r="G217" s="186"/>
      <c r="H217" s="185"/>
      <c r="I217" s="185"/>
      <c r="J217" s="186"/>
      <c r="K217" s="601" t="s">
        <v>213</v>
      </c>
      <c r="L217" s="649" t="s">
        <v>1974</v>
      </c>
      <c r="M217" s="317">
        <v>3500000</v>
      </c>
      <c r="N217" s="217">
        <v>4000000</v>
      </c>
    </row>
    <row r="218" spans="1:14" ht="22.5" customHeight="1" x14ac:dyDescent="0.15">
      <c r="A218" s="169"/>
      <c r="B218" s="178"/>
      <c r="C218" s="184"/>
      <c r="D218" s="631"/>
      <c r="E218" s="185"/>
      <c r="F218" s="632"/>
      <c r="G218" s="186"/>
      <c r="H218" s="185"/>
      <c r="I218" s="185"/>
      <c r="J218" s="186"/>
      <c r="K218" s="601" t="s">
        <v>212</v>
      </c>
      <c r="L218" s="649" t="s">
        <v>1975</v>
      </c>
      <c r="M218" s="317">
        <v>3000000</v>
      </c>
      <c r="N218" s="217">
        <v>3000000</v>
      </c>
    </row>
    <row r="219" spans="1:14" ht="22.5" customHeight="1" x14ac:dyDescent="0.15">
      <c r="A219" s="169"/>
      <c r="B219" s="178"/>
      <c r="C219" s="184"/>
      <c r="D219" s="631"/>
      <c r="E219" s="185"/>
      <c r="F219" s="632"/>
      <c r="G219" s="186"/>
      <c r="H219" s="185"/>
      <c r="I219" s="185"/>
      <c r="J219" s="186"/>
      <c r="K219" s="601" t="s">
        <v>211</v>
      </c>
      <c r="L219" s="649" t="s">
        <v>1976</v>
      </c>
      <c r="M219" s="317">
        <v>3500000</v>
      </c>
      <c r="N219" s="217">
        <v>3000000</v>
      </c>
    </row>
    <row r="220" spans="1:14" ht="22.5" customHeight="1" x14ac:dyDescent="0.15">
      <c r="A220" s="169"/>
      <c r="B220" s="178"/>
      <c r="C220" s="184"/>
      <c r="D220" s="631"/>
      <c r="E220" s="185"/>
      <c r="F220" s="632"/>
      <c r="G220" s="186"/>
      <c r="H220" s="185"/>
      <c r="I220" s="185"/>
      <c r="J220" s="186"/>
      <c r="K220" s="601" t="s">
        <v>210</v>
      </c>
      <c r="L220" s="602"/>
      <c r="M220" s="589">
        <v>1800000</v>
      </c>
      <c r="N220" s="214">
        <v>1800000</v>
      </c>
    </row>
    <row r="221" spans="1:14" ht="22.5" customHeight="1" x14ac:dyDescent="0.15">
      <c r="A221" s="169"/>
      <c r="B221" s="178"/>
      <c r="C221" s="184"/>
      <c r="D221" s="631"/>
      <c r="E221" s="185"/>
      <c r="F221" s="632"/>
      <c r="G221" s="186"/>
      <c r="H221" s="185"/>
      <c r="I221" s="185"/>
      <c r="J221" s="186"/>
      <c r="K221" s="601" t="s">
        <v>1118</v>
      </c>
      <c r="L221" s="602" t="s">
        <v>1119</v>
      </c>
      <c r="M221" s="590">
        <v>1800000</v>
      </c>
      <c r="N221" s="216">
        <v>1800000</v>
      </c>
    </row>
    <row r="222" spans="1:14" ht="22.5" customHeight="1" x14ac:dyDescent="0.15">
      <c r="A222" s="169"/>
      <c r="B222" s="178"/>
      <c r="C222" s="184"/>
      <c r="D222" s="631"/>
      <c r="E222" s="185"/>
      <c r="F222" s="632"/>
      <c r="G222" s="186"/>
      <c r="H222" s="185"/>
      <c r="I222" s="185"/>
      <c r="J222" s="186"/>
      <c r="K222" s="601" t="s">
        <v>209</v>
      </c>
      <c r="L222" s="602"/>
      <c r="M222" s="589">
        <v>2000000</v>
      </c>
      <c r="N222" s="214">
        <v>2000000</v>
      </c>
    </row>
    <row r="223" spans="1:14" ht="22.5" customHeight="1" x14ac:dyDescent="0.15">
      <c r="A223" s="169"/>
      <c r="B223" s="178"/>
      <c r="C223" s="184"/>
      <c r="D223" s="631"/>
      <c r="E223" s="185"/>
      <c r="F223" s="632"/>
      <c r="G223" s="186"/>
      <c r="H223" s="185"/>
      <c r="I223" s="185"/>
      <c r="J223" s="186"/>
      <c r="K223" s="601" t="s">
        <v>208</v>
      </c>
      <c r="L223" s="602" t="s">
        <v>1120</v>
      </c>
      <c r="M223" s="590">
        <v>2000000</v>
      </c>
      <c r="N223" s="216">
        <v>2000000</v>
      </c>
    </row>
    <row r="224" spans="1:14" ht="22.5" customHeight="1" x14ac:dyDescent="0.15">
      <c r="A224" s="169"/>
      <c r="B224" s="178"/>
      <c r="C224" s="179" t="s">
        <v>456</v>
      </c>
      <c r="D224" s="622">
        <v>287603</v>
      </c>
      <c r="E224" s="172">
        <f>+D224</f>
        <v>287603</v>
      </c>
      <c r="F224" s="622">
        <v>269871</v>
      </c>
      <c r="G224" s="172">
        <f>+F224</f>
        <v>269871</v>
      </c>
      <c r="H224" s="172">
        <f>+E224-G224</f>
        <v>17732</v>
      </c>
      <c r="I224" s="172">
        <v>238303</v>
      </c>
      <c r="J224" s="172">
        <v>28967.799999999988</v>
      </c>
      <c r="K224" s="187"/>
      <c r="L224" s="188"/>
      <c r="M224" s="334"/>
      <c r="N224" s="189"/>
    </row>
    <row r="225" spans="1:14" ht="22.5" customHeight="1" x14ac:dyDescent="0.15">
      <c r="A225" s="169"/>
      <c r="B225" s="178"/>
      <c r="C225" s="180"/>
      <c r="D225" s="628"/>
      <c r="E225" s="181"/>
      <c r="F225" s="629"/>
      <c r="G225" s="182"/>
      <c r="H225" s="181"/>
      <c r="I225" s="181"/>
      <c r="J225" s="182"/>
      <c r="K225" s="601" t="s">
        <v>207</v>
      </c>
      <c r="L225" s="602"/>
      <c r="M225" s="589">
        <v>129996000</v>
      </c>
      <c r="N225" s="214">
        <v>123080000</v>
      </c>
    </row>
    <row r="226" spans="1:14" ht="22.5" customHeight="1" x14ac:dyDescent="0.15">
      <c r="A226" s="169"/>
      <c r="B226" s="178"/>
      <c r="C226" s="184"/>
      <c r="D226" s="631"/>
      <c r="E226" s="185"/>
      <c r="F226" s="632"/>
      <c r="G226" s="186"/>
      <c r="H226" s="185"/>
      <c r="I226" s="185"/>
      <c r="J226" s="186"/>
      <c r="K226" s="601" t="s">
        <v>206</v>
      </c>
      <c r="L226" s="602" t="s">
        <v>1122</v>
      </c>
      <c r="M226" s="590">
        <v>129996000</v>
      </c>
      <c r="N226" s="216">
        <v>122000000</v>
      </c>
    </row>
    <row r="227" spans="1:14" ht="22.5" customHeight="1" x14ac:dyDescent="0.15">
      <c r="A227" s="169"/>
      <c r="B227" s="178"/>
      <c r="C227" s="184"/>
      <c r="D227" s="631"/>
      <c r="E227" s="185"/>
      <c r="F227" s="632"/>
      <c r="G227" s="186"/>
      <c r="H227" s="185"/>
      <c r="I227" s="185"/>
      <c r="J227" s="186"/>
      <c r="K227" s="601" t="s">
        <v>205</v>
      </c>
      <c r="L227" s="649"/>
      <c r="M227" s="535">
        <v>110500000</v>
      </c>
      <c r="N227" s="217">
        <v>1080000</v>
      </c>
    </row>
    <row r="228" spans="1:14" ht="22.5" customHeight="1" x14ac:dyDescent="0.15">
      <c r="A228" s="169"/>
      <c r="B228" s="178"/>
      <c r="C228" s="184"/>
      <c r="D228" s="631"/>
      <c r="E228" s="185"/>
      <c r="F228" s="632"/>
      <c r="G228" s="186"/>
      <c r="H228" s="185"/>
      <c r="I228" s="185"/>
      <c r="J228" s="186"/>
      <c r="K228" s="601" t="s">
        <v>1123</v>
      </c>
      <c r="L228" s="602" t="s">
        <v>1124</v>
      </c>
      <c r="M228" s="590">
        <v>108000000</v>
      </c>
      <c r="N228" s="214">
        <v>99600000</v>
      </c>
    </row>
    <row r="229" spans="1:14" ht="22.5" customHeight="1" x14ac:dyDescent="0.15">
      <c r="A229" s="169"/>
      <c r="B229" s="178"/>
      <c r="C229" s="184"/>
      <c r="D229" s="631"/>
      <c r="E229" s="185"/>
      <c r="F229" s="632"/>
      <c r="G229" s="186"/>
      <c r="H229" s="185"/>
      <c r="I229" s="185"/>
      <c r="J229" s="186"/>
      <c r="K229" s="601" t="s">
        <v>593</v>
      </c>
      <c r="L229" s="649" t="s">
        <v>981</v>
      </c>
      <c r="M229" s="317">
        <v>500000</v>
      </c>
      <c r="N229" s="217">
        <v>0</v>
      </c>
    </row>
    <row r="230" spans="1:14" ht="16.5" customHeight="1" x14ac:dyDescent="0.15">
      <c r="A230" s="169"/>
      <c r="B230" s="178"/>
      <c r="C230" s="184"/>
      <c r="D230" s="631"/>
      <c r="E230" s="185"/>
      <c r="F230" s="632"/>
      <c r="G230" s="186"/>
      <c r="H230" s="185"/>
      <c r="I230" s="185"/>
      <c r="J230" s="186"/>
      <c r="K230" s="653" t="s">
        <v>1125</v>
      </c>
      <c r="L230" s="305" t="s">
        <v>826</v>
      </c>
      <c r="M230" s="317">
        <v>2000000</v>
      </c>
      <c r="N230" s="217">
        <v>300000</v>
      </c>
    </row>
    <row r="231" spans="1:14" ht="22.5" customHeight="1" x14ac:dyDescent="0.15">
      <c r="A231" s="169"/>
      <c r="B231" s="178"/>
      <c r="C231" s="184"/>
      <c r="D231" s="631"/>
      <c r="E231" s="185"/>
      <c r="F231" s="632"/>
      <c r="G231" s="186"/>
      <c r="H231" s="185"/>
      <c r="I231" s="185"/>
      <c r="J231" s="186"/>
      <c r="K231" s="601" t="s">
        <v>1126</v>
      </c>
      <c r="L231" s="602"/>
      <c r="M231" s="589">
        <v>20644800</v>
      </c>
      <c r="N231" s="214">
        <v>20644800</v>
      </c>
    </row>
    <row r="232" spans="1:14" ht="22.5" customHeight="1" x14ac:dyDescent="0.15">
      <c r="A232" s="169"/>
      <c r="B232" s="178"/>
      <c r="C232" s="184"/>
      <c r="D232" s="631"/>
      <c r="E232" s="185"/>
      <c r="F232" s="632"/>
      <c r="G232" s="186"/>
      <c r="H232" s="185"/>
      <c r="I232" s="185"/>
      <c r="J232" s="186"/>
      <c r="K232" s="601" t="s">
        <v>204</v>
      </c>
      <c r="L232" s="602" t="s">
        <v>1127</v>
      </c>
      <c r="M232" s="590">
        <v>20644800</v>
      </c>
      <c r="N232" s="216">
        <v>20644800</v>
      </c>
    </row>
    <row r="233" spans="1:14" ht="22.5" customHeight="1" x14ac:dyDescent="0.15">
      <c r="A233" s="169"/>
      <c r="B233" s="178"/>
      <c r="C233" s="184"/>
      <c r="D233" s="631"/>
      <c r="E233" s="185"/>
      <c r="F233" s="632"/>
      <c r="G233" s="186"/>
      <c r="H233" s="185"/>
      <c r="I233" s="185"/>
      <c r="J233" s="186"/>
      <c r="K233" s="601" t="s">
        <v>203</v>
      </c>
      <c r="L233" s="602"/>
      <c r="M233" s="589">
        <v>3750000</v>
      </c>
      <c r="N233" s="214">
        <v>3750000</v>
      </c>
    </row>
    <row r="234" spans="1:14" ht="22.5" customHeight="1" x14ac:dyDescent="0.15">
      <c r="A234" s="169"/>
      <c r="B234" s="178"/>
      <c r="C234" s="184"/>
      <c r="D234" s="631"/>
      <c r="E234" s="185"/>
      <c r="F234" s="632"/>
      <c r="G234" s="186"/>
      <c r="H234" s="185"/>
      <c r="I234" s="185"/>
      <c r="J234" s="186"/>
      <c r="K234" s="601" t="s">
        <v>1128</v>
      </c>
      <c r="L234" s="602" t="s">
        <v>1129</v>
      </c>
      <c r="M234" s="590">
        <v>3750000</v>
      </c>
      <c r="N234" s="216">
        <v>3750000</v>
      </c>
    </row>
    <row r="235" spans="1:14" ht="22.5" customHeight="1" x14ac:dyDescent="0.15">
      <c r="A235" s="169"/>
      <c r="B235" s="178"/>
      <c r="C235" s="184"/>
      <c r="D235" s="631"/>
      <c r="E235" s="185"/>
      <c r="F235" s="632"/>
      <c r="G235" s="186"/>
      <c r="H235" s="185"/>
      <c r="I235" s="185"/>
      <c r="J235" s="186"/>
      <c r="K235" s="601" t="s">
        <v>202</v>
      </c>
      <c r="L235" s="602"/>
      <c r="M235" s="589">
        <v>8880000</v>
      </c>
      <c r="N235" s="214">
        <v>8640000</v>
      </c>
    </row>
    <row r="236" spans="1:14" ht="22.5" customHeight="1" x14ac:dyDescent="0.15">
      <c r="A236" s="169"/>
      <c r="B236" s="178"/>
      <c r="C236" s="184"/>
      <c r="D236" s="631"/>
      <c r="E236" s="185"/>
      <c r="F236" s="632"/>
      <c r="G236" s="186"/>
      <c r="H236" s="185"/>
      <c r="I236" s="185"/>
      <c r="J236" s="186"/>
      <c r="K236" s="601" t="s">
        <v>201</v>
      </c>
      <c r="L236" s="602" t="s">
        <v>1130</v>
      </c>
      <c r="M236" s="590">
        <v>8880000</v>
      </c>
      <c r="N236" s="216">
        <v>8640000</v>
      </c>
    </row>
    <row r="237" spans="1:14" ht="22.5" customHeight="1" x14ac:dyDescent="0.15">
      <c r="A237" s="169"/>
      <c r="B237" s="178"/>
      <c r="C237" s="184"/>
      <c r="D237" s="631"/>
      <c r="E237" s="185"/>
      <c r="F237" s="632"/>
      <c r="G237" s="186"/>
      <c r="H237" s="185"/>
      <c r="I237" s="185"/>
      <c r="J237" s="186"/>
      <c r="K237" s="601" t="s">
        <v>200</v>
      </c>
      <c r="L237" s="602"/>
      <c r="M237" s="589">
        <v>11432000</v>
      </c>
      <c r="N237" s="214">
        <v>8000000</v>
      </c>
    </row>
    <row r="238" spans="1:14" ht="22.5" customHeight="1" x14ac:dyDescent="0.15">
      <c r="A238" s="169"/>
      <c r="B238" s="178"/>
      <c r="C238" s="184"/>
      <c r="D238" s="631"/>
      <c r="E238" s="185"/>
      <c r="F238" s="632"/>
      <c r="G238" s="186"/>
      <c r="H238" s="185"/>
      <c r="I238" s="185"/>
      <c r="J238" s="186"/>
      <c r="K238" s="601" t="s">
        <v>1131</v>
      </c>
      <c r="L238" s="602" t="s">
        <v>1132</v>
      </c>
      <c r="M238" s="590">
        <v>2732000</v>
      </c>
      <c r="N238" s="216">
        <v>500000</v>
      </c>
    </row>
    <row r="239" spans="1:14" ht="22.5" customHeight="1" x14ac:dyDescent="0.15">
      <c r="A239" s="169"/>
      <c r="B239" s="178"/>
      <c r="C239" s="184"/>
      <c r="D239" s="631"/>
      <c r="E239" s="185"/>
      <c r="F239" s="632"/>
      <c r="G239" s="186"/>
      <c r="H239" s="185"/>
      <c r="I239" s="185"/>
      <c r="J239" s="186"/>
      <c r="K239" s="601" t="s">
        <v>1133</v>
      </c>
      <c r="L239" s="602" t="s">
        <v>129</v>
      </c>
      <c r="M239" s="590">
        <v>500000</v>
      </c>
      <c r="N239" s="216">
        <v>600000</v>
      </c>
    </row>
    <row r="240" spans="1:14" ht="22.5" customHeight="1" x14ac:dyDescent="0.15">
      <c r="A240" s="169"/>
      <c r="B240" s="178"/>
      <c r="C240" s="184"/>
      <c r="D240" s="631"/>
      <c r="E240" s="185"/>
      <c r="F240" s="632"/>
      <c r="G240" s="186"/>
      <c r="H240" s="185"/>
      <c r="I240" s="185"/>
      <c r="J240" s="186"/>
      <c r="K240" s="601" t="s">
        <v>1134</v>
      </c>
      <c r="L240" s="602" t="s">
        <v>1135</v>
      </c>
      <c r="M240" s="590">
        <v>600000</v>
      </c>
      <c r="N240" s="216">
        <v>1200000</v>
      </c>
    </row>
    <row r="241" spans="1:14" ht="22.5" customHeight="1" x14ac:dyDescent="0.15">
      <c r="A241" s="169"/>
      <c r="B241" s="178"/>
      <c r="C241" s="184"/>
      <c r="D241" s="631"/>
      <c r="E241" s="185"/>
      <c r="F241" s="632"/>
      <c r="G241" s="186"/>
      <c r="H241" s="185"/>
      <c r="I241" s="185"/>
      <c r="J241" s="186"/>
      <c r="K241" s="601" t="s">
        <v>199</v>
      </c>
      <c r="L241" s="602" t="s">
        <v>1136</v>
      </c>
      <c r="M241" s="590">
        <v>2400000</v>
      </c>
      <c r="N241" s="216">
        <v>5000000</v>
      </c>
    </row>
    <row r="242" spans="1:14" ht="22.5" customHeight="1" x14ac:dyDescent="0.15">
      <c r="A242" s="169"/>
      <c r="B242" s="178"/>
      <c r="C242" s="184"/>
      <c r="D242" s="631"/>
      <c r="E242" s="185"/>
      <c r="F242" s="632"/>
      <c r="G242" s="186"/>
      <c r="H242" s="185"/>
      <c r="I242" s="185"/>
      <c r="J242" s="186"/>
      <c r="K242" s="601" t="s">
        <v>198</v>
      </c>
      <c r="L242" s="602" t="s">
        <v>1137</v>
      </c>
      <c r="M242" s="590">
        <v>3500000</v>
      </c>
      <c r="N242" s="216">
        <v>0</v>
      </c>
    </row>
    <row r="243" spans="1:14" ht="22.5" customHeight="1" x14ac:dyDescent="0.15">
      <c r="A243" s="169"/>
      <c r="B243" s="178"/>
      <c r="C243" s="184"/>
      <c r="D243" s="631"/>
      <c r="E243" s="185"/>
      <c r="F243" s="632"/>
      <c r="G243" s="186"/>
      <c r="H243" s="185"/>
      <c r="I243" s="185"/>
      <c r="J243" s="186"/>
      <c r="K243" s="601" t="s">
        <v>1138</v>
      </c>
      <c r="L243" s="602" t="s">
        <v>1056</v>
      </c>
      <c r="M243" s="590">
        <v>1000000</v>
      </c>
      <c r="N243" s="216">
        <v>700000</v>
      </c>
    </row>
    <row r="244" spans="1:14" ht="22.5" customHeight="1" x14ac:dyDescent="0.15">
      <c r="A244" s="169"/>
      <c r="B244" s="178"/>
      <c r="C244" s="184"/>
      <c r="D244" s="631"/>
      <c r="E244" s="185"/>
      <c r="F244" s="632"/>
      <c r="G244" s="186"/>
      <c r="H244" s="185"/>
      <c r="I244" s="185"/>
      <c r="J244" s="186"/>
      <c r="K244" s="601" t="s">
        <v>1139</v>
      </c>
      <c r="L244" s="602" t="s">
        <v>1140</v>
      </c>
      <c r="M244" s="590">
        <v>700000</v>
      </c>
      <c r="N244" s="214">
        <v>2400000</v>
      </c>
    </row>
    <row r="245" spans="1:14" s="604" customFormat="1" ht="22.5" customHeight="1" x14ac:dyDescent="0.15">
      <c r="A245" s="620"/>
      <c r="B245" s="625"/>
      <c r="C245" s="630"/>
      <c r="D245" s="631"/>
      <c r="E245" s="631"/>
      <c r="F245" s="632"/>
      <c r="G245" s="632"/>
      <c r="H245" s="631"/>
      <c r="I245" s="631"/>
      <c r="J245" s="632"/>
      <c r="K245" s="601" t="s">
        <v>197</v>
      </c>
      <c r="L245" s="602"/>
      <c r="M245" s="589">
        <v>2400000</v>
      </c>
      <c r="N245" s="642"/>
    </row>
    <row r="246" spans="1:14" ht="22.5" customHeight="1" x14ac:dyDescent="0.15">
      <c r="A246" s="169"/>
      <c r="B246" s="178"/>
      <c r="C246" s="184"/>
      <c r="D246" s="631"/>
      <c r="E246" s="185"/>
      <c r="F246" s="632"/>
      <c r="G246" s="186"/>
      <c r="H246" s="185"/>
      <c r="I246" s="185"/>
      <c r="J246" s="186"/>
      <c r="K246" s="601" t="s">
        <v>1141</v>
      </c>
      <c r="L246" s="602" t="s">
        <v>1136</v>
      </c>
      <c r="M246" s="590">
        <v>2400000</v>
      </c>
      <c r="N246" s="216">
        <v>2400000</v>
      </c>
    </row>
    <row r="247" spans="1:14" ht="22.5" customHeight="1" x14ac:dyDescent="0.15">
      <c r="A247" s="169"/>
      <c r="B247" s="178"/>
      <c r="C247" s="179" t="s">
        <v>457</v>
      </c>
      <c r="D247" s="622">
        <v>23050</v>
      </c>
      <c r="E247" s="172">
        <f>+D247</f>
        <v>23050</v>
      </c>
      <c r="F247" s="622">
        <v>15550</v>
      </c>
      <c r="G247" s="172">
        <f>+F247</f>
        <v>15550</v>
      </c>
      <c r="H247" s="172">
        <f>+E247-G247</f>
        <v>7500</v>
      </c>
      <c r="I247" s="172">
        <v>17194</v>
      </c>
      <c r="J247" s="172">
        <v>-3644</v>
      </c>
      <c r="K247" s="187"/>
      <c r="L247" s="188"/>
      <c r="M247" s="334"/>
      <c r="N247" s="189"/>
    </row>
    <row r="248" spans="1:14" ht="22.5" customHeight="1" x14ac:dyDescent="0.15">
      <c r="A248" s="169"/>
      <c r="B248" s="178"/>
      <c r="C248" s="180"/>
      <c r="D248" s="628"/>
      <c r="E248" s="181"/>
      <c r="F248" s="629"/>
      <c r="G248" s="182"/>
      <c r="H248" s="181"/>
      <c r="I248" s="181"/>
      <c r="J248" s="182"/>
      <c r="K248" s="601" t="s">
        <v>196</v>
      </c>
      <c r="L248" s="602"/>
      <c r="M248" s="589">
        <v>6700000</v>
      </c>
      <c r="N248" s="214">
        <v>2200000</v>
      </c>
    </row>
    <row r="249" spans="1:14" ht="22.5" customHeight="1" x14ac:dyDescent="0.15">
      <c r="A249" s="169"/>
      <c r="B249" s="178"/>
      <c r="C249" s="184"/>
      <c r="D249" s="631"/>
      <c r="E249" s="185"/>
      <c r="F249" s="632"/>
      <c r="G249" s="186"/>
      <c r="H249" s="185"/>
      <c r="I249" s="185"/>
      <c r="J249" s="186"/>
      <c r="K249" s="601" t="s">
        <v>1143</v>
      </c>
      <c r="L249" s="602" t="s">
        <v>1144</v>
      </c>
      <c r="M249" s="590">
        <v>1000000</v>
      </c>
      <c r="N249" s="216">
        <v>1000000</v>
      </c>
    </row>
    <row r="250" spans="1:14" ht="22.5" customHeight="1" x14ac:dyDescent="0.15">
      <c r="A250" s="169"/>
      <c r="B250" s="178"/>
      <c r="C250" s="184"/>
      <c r="D250" s="631"/>
      <c r="E250" s="185"/>
      <c r="F250" s="632"/>
      <c r="G250" s="186"/>
      <c r="H250" s="185"/>
      <c r="I250" s="185"/>
      <c r="J250" s="186"/>
      <c r="K250" s="601" t="s">
        <v>1145</v>
      </c>
      <c r="L250" s="602" t="s">
        <v>1146</v>
      </c>
      <c r="M250" s="590">
        <v>1500000</v>
      </c>
      <c r="N250" s="216">
        <v>0</v>
      </c>
    </row>
    <row r="251" spans="1:14" s="604" customFormat="1" ht="22.5" customHeight="1" x14ac:dyDescent="0.15">
      <c r="A251" s="620"/>
      <c r="B251" s="625"/>
      <c r="C251" s="630"/>
      <c r="D251" s="631"/>
      <c r="E251" s="631"/>
      <c r="F251" s="632"/>
      <c r="G251" s="632"/>
      <c r="H251" s="631"/>
      <c r="I251" s="631"/>
      <c r="J251" s="632"/>
      <c r="K251" s="601" t="s">
        <v>1147</v>
      </c>
      <c r="L251" s="602" t="s">
        <v>1144</v>
      </c>
      <c r="M251" s="590">
        <v>1000000</v>
      </c>
      <c r="N251" s="643"/>
    </row>
    <row r="252" spans="1:14" s="604" customFormat="1" ht="22.5" customHeight="1" x14ac:dyDescent="0.15">
      <c r="A252" s="620"/>
      <c r="B252" s="625"/>
      <c r="C252" s="630"/>
      <c r="D252" s="631"/>
      <c r="E252" s="631"/>
      <c r="F252" s="632"/>
      <c r="G252" s="632"/>
      <c r="H252" s="631"/>
      <c r="I252" s="631"/>
      <c r="J252" s="632"/>
      <c r="K252" s="601" t="s">
        <v>1148</v>
      </c>
      <c r="L252" s="602" t="s">
        <v>1149</v>
      </c>
      <c r="M252" s="590">
        <v>1200000</v>
      </c>
      <c r="N252" s="643"/>
    </row>
    <row r="253" spans="1:14" s="604" customFormat="1" ht="22.5" customHeight="1" x14ac:dyDescent="0.15">
      <c r="A253" s="620"/>
      <c r="B253" s="625"/>
      <c r="C253" s="630"/>
      <c r="D253" s="631"/>
      <c r="E253" s="631"/>
      <c r="F253" s="632"/>
      <c r="G253" s="632"/>
      <c r="H253" s="631"/>
      <c r="I253" s="631"/>
      <c r="J253" s="632"/>
      <c r="K253" s="601" t="s">
        <v>1150</v>
      </c>
      <c r="L253" s="602" t="s">
        <v>1144</v>
      </c>
      <c r="M253" s="590">
        <v>1000000</v>
      </c>
      <c r="N253" s="643"/>
    </row>
    <row r="254" spans="1:14" ht="22.5" customHeight="1" x14ac:dyDescent="0.15">
      <c r="A254" s="169"/>
      <c r="B254" s="178"/>
      <c r="C254" s="184"/>
      <c r="D254" s="631"/>
      <c r="E254" s="185"/>
      <c r="F254" s="632"/>
      <c r="G254" s="186"/>
      <c r="H254" s="185"/>
      <c r="I254" s="185"/>
      <c r="J254" s="186"/>
      <c r="K254" s="601" t="s">
        <v>1151</v>
      </c>
      <c r="L254" s="602" t="s">
        <v>1144</v>
      </c>
      <c r="M254" s="590">
        <v>1000000</v>
      </c>
      <c r="N254" s="216">
        <v>1200000</v>
      </c>
    </row>
    <row r="255" spans="1:14" ht="22.5" customHeight="1" x14ac:dyDescent="0.15">
      <c r="A255" s="169"/>
      <c r="B255" s="178"/>
      <c r="C255" s="184"/>
      <c r="D255" s="631"/>
      <c r="E255" s="185"/>
      <c r="F255" s="632"/>
      <c r="G255" s="186"/>
      <c r="H255" s="185"/>
      <c r="I255" s="185"/>
      <c r="J255" s="186"/>
      <c r="K255" s="601" t="s">
        <v>1152</v>
      </c>
      <c r="L255" s="602"/>
      <c r="M255" s="589">
        <v>16000000</v>
      </c>
      <c r="N255" s="214">
        <v>16000000</v>
      </c>
    </row>
    <row r="256" spans="1:14" ht="22.5" customHeight="1" x14ac:dyDescent="0.15">
      <c r="A256" s="169"/>
      <c r="B256" s="178"/>
      <c r="C256" s="184"/>
      <c r="D256" s="631"/>
      <c r="E256" s="185"/>
      <c r="F256" s="632"/>
      <c r="G256" s="186"/>
      <c r="H256" s="185"/>
      <c r="I256" s="185"/>
      <c r="J256" s="186"/>
      <c r="K256" s="601" t="s">
        <v>1153</v>
      </c>
      <c r="L256" s="602" t="s">
        <v>1154</v>
      </c>
      <c r="M256" s="590">
        <v>16000000</v>
      </c>
      <c r="N256" s="216">
        <v>16000000</v>
      </c>
    </row>
    <row r="257" spans="1:14" ht="22.5" customHeight="1" x14ac:dyDescent="0.15">
      <c r="A257" s="169"/>
      <c r="B257" s="178"/>
      <c r="C257" s="184"/>
      <c r="D257" s="631"/>
      <c r="E257" s="185"/>
      <c r="F257" s="632"/>
      <c r="G257" s="186"/>
      <c r="H257" s="185"/>
      <c r="I257" s="185"/>
      <c r="J257" s="186"/>
      <c r="K257" s="601" t="s">
        <v>195</v>
      </c>
      <c r="L257" s="602"/>
      <c r="M257" s="589">
        <v>50000</v>
      </c>
      <c r="N257" s="214">
        <v>50000</v>
      </c>
    </row>
    <row r="258" spans="1:14" ht="22.5" customHeight="1" x14ac:dyDescent="0.15">
      <c r="A258" s="169"/>
      <c r="B258" s="178"/>
      <c r="C258" s="184"/>
      <c r="D258" s="631"/>
      <c r="E258" s="185"/>
      <c r="F258" s="632"/>
      <c r="G258" s="186"/>
      <c r="H258" s="185"/>
      <c r="I258" s="185"/>
      <c r="J258" s="186"/>
      <c r="K258" s="601" t="s">
        <v>194</v>
      </c>
      <c r="L258" s="602" t="s">
        <v>1155</v>
      </c>
      <c r="M258" s="590">
        <v>50000</v>
      </c>
      <c r="N258" s="216">
        <v>50000</v>
      </c>
    </row>
    <row r="259" spans="1:14" ht="22.5" customHeight="1" x14ac:dyDescent="0.15">
      <c r="A259" s="169"/>
      <c r="B259" s="178"/>
      <c r="C259" s="184"/>
      <c r="D259" s="631"/>
      <c r="E259" s="185"/>
      <c r="F259" s="632"/>
      <c r="G259" s="186"/>
      <c r="H259" s="185"/>
      <c r="I259" s="185"/>
      <c r="J259" s="186"/>
      <c r="K259" s="601" t="s">
        <v>193</v>
      </c>
      <c r="L259" s="602"/>
      <c r="M259" s="589">
        <v>300000</v>
      </c>
      <c r="N259" s="214">
        <v>600000</v>
      </c>
    </row>
    <row r="260" spans="1:14" ht="22.5" customHeight="1" x14ac:dyDescent="0.15">
      <c r="A260" s="169"/>
      <c r="B260" s="178"/>
      <c r="C260" s="184"/>
      <c r="D260" s="631"/>
      <c r="E260" s="185"/>
      <c r="F260" s="632"/>
      <c r="G260" s="186"/>
      <c r="H260" s="185"/>
      <c r="I260" s="185"/>
      <c r="J260" s="186"/>
      <c r="K260" s="601" t="s">
        <v>192</v>
      </c>
      <c r="L260" s="602" t="s">
        <v>1156</v>
      </c>
      <c r="M260" s="590">
        <v>300000</v>
      </c>
      <c r="N260" s="216">
        <v>600000</v>
      </c>
    </row>
    <row r="261" spans="1:14" ht="22.5" customHeight="1" x14ac:dyDescent="0.15">
      <c r="A261" s="169"/>
      <c r="B261" s="178"/>
      <c r="C261" s="179" t="s">
        <v>458</v>
      </c>
      <c r="D261" s="622">
        <v>141882</v>
      </c>
      <c r="E261" s="172">
        <f>+D261</f>
        <v>141882</v>
      </c>
      <c r="F261" s="622">
        <v>148116</v>
      </c>
      <c r="G261" s="172">
        <f>+F261</f>
        <v>148116</v>
      </c>
      <c r="H261" s="172">
        <f>+E261-G261</f>
        <v>-6234</v>
      </c>
      <c r="I261" s="172">
        <v>91908</v>
      </c>
      <c r="J261" s="172">
        <v>59347.700000000012</v>
      </c>
      <c r="K261" s="38" t="s">
        <v>518</v>
      </c>
      <c r="L261" s="35" t="s">
        <v>518</v>
      </c>
      <c r="M261" s="336"/>
      <c r="N261" s="63"/>
    </row>
    <row r="262" spans="1:14" ht="22.5" customHeight="1" x14ac:dyDescent="0.15">
      <c r="A262" s="169"/>
      <c r="B262" s="178"/>
      <c r="C262" s="180"/>
      <c r="D262" s="628"/>
      <c r="E262" s="181"/>
      <c r="F262" s="629"/>
      <c r="G262" s="182"/>
      <c r="H262" s="181"/>
      <c r="I262" s="181"/>
      <c r="J262" s="182"/>
      <c r="K262" s="601" t="s">
        <v>191</v>
      </c>
      <c r="L262" s="602"/>
      <c r="M262" s="589">
        <v>78230400</v>
      </c>
      <c r="N262" s="214">
        <v>60317000</v>
      </c>
    </row>
    <row r="263" spans="1:14" ht="22.5" customHeight="1" x14ac:dyDescent="0.15">
      <c r="A263" s="169"/>
      <c r="B263" s="178"/>
      <c r="C263" s="184"/>
      <c r="D263" s="631"/>
      <c r="E263" s="185"/>
      <c r="F263" s="632"/>
      <c r="G263" s="186"/>
      <c r="H263" s="185"/>
      <c r="I263" s="185"/>
      <c r="J263" s="186"/>
      <c r="K263" s="601" t="s">
        <v>190</v>
      </c>
      <c r="L263" s="602" t="s">
        <v>1158</v>
      </c>
      <c r="M263" s="590">
        <v>22100000</v>
      </c>
      <c r="N263" s="216">
        <v>21000000</v>
      </c>
    </row>
    <row r="264" spans="1:14" ht="22.5" customHeight="1" x14ac:dyDescent="0.15">
      <c r="A264" s="169"/>
      <c r="B264" s="178"/>
      <c r="C264" s="184"/>
      <c r="D264" s="631"/>
      <c r="E264" s="185"/>
      <c r="F264" s="632"/>
      <c r="G264" s="186"/>
      <c r="H264" s="185"/>
      <c r="I264" s="185"/>
      <c r="J264" s="186"/>
      <c r="K264" s="601" t="s">
        <v>1159</v>
      </c>
      <c r="L264" s="602" t="s">
        <v>1160</v>
      </c>
      <c r="M264" s="590">
        <v>21450000</v>
      </c>
      <c r="N264" s="216">
        <v>19979000</v>
      </c>
    </row>
    <row r="265" spans="1:14" ht="22.5" customHeight="1" x14ac:dyDescent="0.15">
      <c r="A265" s="169"/>
      <c r="B265" s="178"/>
      <c r="C265" s="184"/>
      <c r="D265" s="631"/>
      <c r="E265" s="185"/>
      <c r="F265" s="632"/>
      <c r="G265" s="186"/>
      <c r="H265" s="185"/>
      <c r="I265" s="185"/>
      <c r="J265" s="186"/>
      <c r="K265" s="601" t="s">
        <v>311</v>
      </c>
      <c r="L265" s="602" t="s">
        <v>1161</v>
      </c>
      <c r="M265" s="590">
        <v>12360000</v>
      </c>
      <c r="N265" s="216">
        <v>10560000</v>
      </c>
    </row>
    <row r="266" spans="1:14" ht="22.5" customHeight="1" x14ac:dyDescent="0.15">
      <c r="A266" s="169"/>
      <c r="B266" s="178"/>
      <c r="C266" s="184"/>
      <c r="D266" s="631"/>
      <c r="E266" s="185"/>
      <c r="F266" s="632"/>
      <c r="G266" s="186"/>
      <c r="H266" s="185"/>
      <c r="I266" s="185"/>
      <c r="J266" s="186"/>
      <c r="K266" s="601" t="s">
        <v>1162</v>
      </c>
      <c r="L266" s="602" t="s">
        <v>1163</v>
      </c>
      <c r="M266" s="590">
        <v>2200000</v>
      </c>
      <c r="N266" s="216">
        <v>1650000</v>
      </c>
    </row>
    <row r="267" spans="1:14" ht="22.5" customHeight="1" x14ac:dyDescent="0.15">
      <c r="A267" s="169"/>
      <c r="B267" s="178"/>
      <c r="C267" s="184"/>
      <c r="D267" s="631"/>
      <c r="E267" s="185"/>
      <c r="F267" s="632"/>
      <c r="G267" s="186"/>
      <c r="H267" s="185"/>
      <c r="I267" s="185"/>
      <c r="J267" s="186"/>
      <c r="K267" s="601" t="s">
        <v>1164</v>
      </c>
      <c r="L267" s="602" t="s">
        <v>1165</v>
      </c>
      <c r="M267" s="590">
        <v>3920400</v>
      </c>
      <c r="N267" s="216">
        <v>7128000</v>
      </c>
    </row>
    <row r="268" spans="1:14" s="604" customFormat="1" ht="22.5" customHeight="1" x14ac:dyDescent="0.15">
      <c r="A268" s="620"/>
      <c r="B268" s="625"/>
      <c r="C268" s="630"/>
      <c r="D268" s="631"/>
      <c r="E268" s="631"/>
      <c r="F268" s="632"/>
      <c r="G268" s="632"/>
      <c r="H268" s="631"/>
      <c r="I268" s="631"/>
      <c r="J268" s="632"/>
      <c r="K268" s="601" t="s">
        <v>1166</v>
      </c>
      <c r="L268" s="602" t="s">
        <v>1167</v>
      </c>
      <c r="M268" s="590">
        <v>3000000</v>
      </c>
      <c r="N268" s="643"/>
    </row>
    <row r="269" spans="1:14" s="604" customFormat="1" ht="22.5" customHeight="1" x14ac:dyDescent="0.15">
      <c r="A269" s="620"/>
      <c r="B269" s="625"/>
      <c r="C269" s="630"/>
      <c r="D269" s="631"/>
      <c r="E269" s="631"/>
      <c r="F269" s="632"/>
      <c r="G269" s="632"/>
      <c r="H269" s="631"/>
      <c r="I269" s="631"/>
      <c r="J269" s="632"/>
      <c r="K269" s="601" t="s">
        <v>1168</v>
      </c>
      <c r="L269" s="602" t="s">
        <v>1169</v>
      </c>
      <c r="M269" s="590">
        <v>13200000</v>
      </c>
      <c r="N269" s="643"/>
    </row>
    <row r="270" spans="1:14" ht="22.5" customHeight="1" x14ac:dyDescent="0.15">
      <c r="A270" s="169"/>
      <c r="B270" s="178"/>
      <c r="C270" s="184"/>
      <c r="D270" s="631"/>
      <c r="E270" s="185"/>
      <c r="F270" s="632"/>
      <c r="G270" s="186"/>
      <c r="H270" s="185"/>
      <c r="I270" s="185"/>
      <c r="J270" s="186"/>
      <c r="K270" s="601" t="s">
        <v>189</v>
      </c>
      <c r="L270" s="602"/>
      <c r="M270" s="589">
        <v>10000000</v>
      </c>
      <c r="N270" s="214">
        <v>5600000</v>
      </c>
    </row>
    <row r="271" spans="1:14" ht="22.5" customHeight="1" x14ac:dyDescent="0.15">
      <c r="A271" s="169"/>
      <c r="B271" s="178"/>
      <c r="C271" s="184"/>
      <c r="D271" s="631"/>
      <c r="E271" s="185"/>
      <c r="F271" s="632"/>
      <c r="G271" s="186"/>
      <c r="H271" s="185"/>
      <c r="I271" s="185"/>
      <c r="J271" s="186"/>
      <c r="K271" s="601" t="s">
        <v>1170</v>
      </c>
      <c r="L271" s="649" t="s">
        <v>1977</v>
      </c>
      <c r="M271" s="317">
        <v>10000000</v>
      </c>
      <c r="N271" s="217">
        <v>2600000</v>
      </c>
    </row>
    <row r="272" spans="1:14" ht="22.5" customHeight="1" x14ac:dyDescent="0.15">
      <c r="A272" s="169"/>
      <c r="B272" s="178"/>
      <c r="C272" s="184"/>
      <c r="D272" s="631"/>
      <c r="E272" s="185"/>
      <c r="F272" s="632"/>
      <c r="G272" s="186"/>
      <c r="H272" s="185"/>
      <c r="I272" s="185"/>
      <c r="J272" s="186"/>
      <c r="K272" s="601" t="s">
        <v>1172</v>
      </c>
      <c r="L272" s="602"/>
      <c r="M272" s="589">
        <v>48900000</v>
      </c>
      <c r="N272" s="214">
        <v>77560000</v>
      </c>
    </row>
    <row r="273" spans="1:14" ht="22.5" customHeight="1" x14ac:dyDescent="0.15">
      <c r="A273" s="169"/>
      <c r="B273" s="178"/>
      <c r="C273" s="184"/>
      <c r="D273" s="631"/>
      <c r="E273" s="185"/>
      <c r="F273" s="632"/>
      <c r="G273" s="186"/>
      <c r="H273" s="185"/>
      <c r="I273" s="185"/>
      <c r="J273" s="186"/>
      <c r="K273" s="310" t="s">
        <v>599</v>
      </c>
      <c r="L273" s="654" t="s">
        <v>1173</v>
      </c>
      <c r="M273" s="660">
        <v>46400000</v>
      </c>
      <c r="N273" s="311">
        <v>46400000</v>
      </c>
    </row>
    <row r="274" spans="1:14" ht="22.5" customHeight="1" x14ac:dyDescent="0.15">
      <c r="A274" s="169"/>
      <c r="B274" s="178"/>
      <c r="C274" s="184"/>
      <c r="D274" s="631"/>
      <c r="E274" s="185"/>
      <c r="F274" s="632"/>
      <c r="G274" s="186"/>
      <c r="H274" s="185"/>
      <c r="I274" s="185"/>
      <c r="J274" s="186"/>
      <c r="K274" s="310" t="s">
        <v>600</v>
      </c>
      <c r="L274" s="654" t="s">
        <v>1174</v>
      </c>
      <c r="M274" s="660">
        <v>2500000</v>
      </c>
      <c r="N274" s="311">
        <v>5000000</v>
      </c>
    </row>
    <row r="275" spans="1:14" ht="22.5" customHeight="1" x14ac:dyDescent="0.15">
      <c r="A275" s="169"/>
      <c r="B275" s="178"/>
      <c r="C275" s="184"/>
      <c r="D275" s="631"/>
      <c r="E275" s="185"/>
      <c r="F275" s="632"/>
      <c r="G275" s="186"/>
      <c r="H275" s="185"/>
      <c r="I275" s="185"/>
      <c r="J275" s="186"/>
      <c r="K275" s="601" t="s">
        <v>188</v>
      </c>
      <c r="L275" s="602"/>
      <c r="M275" s="589">
        <v>4752000</v>
      </c>
      <c r="N275" s="214">
        <v>4752000</v>
      </c>
    </row>
    <row r="276" spans="1:14" ht="22.5" customHeight="1" x14ac:dyDescent="0.15">
      <c r="A276" s="169"/>
      <c r="B276" s="178"/>
      <c r="C276" s="184"/>
      <c r="D276" s="631"/>
      <c r="E276" s="185"/>
      <c r="F276" s="632"/>
      <c r="G276" s="186"/>
      <c r="H276" s="185"/>
      <c r="I276" s="185"/>
      <c r="J276" s="186"/>
      <c r="K276" s="601" t="s">
        <v>1175</v>
      </c>
      <c r="L276" s="233" t="s">
        <v>1176</v>
      </c>
      <c r="M276" s="337">
        <v>4752000</v>
      </c>
      <c r="N276" s="234">
        <v>4752000</v>
      </c>
    </row>
    <row r="277" spans="1:14" ht="22.5" customHeight="1" x14ac:dyDescent="0.15">
      <c r="A277" s="169"/>
      <c r="B277" s="178"/>
      <c r="C277" s="179" t="s">
        <v>459</v>
      </c>
      <c r="D277" s="622">
        <v>44820</v>
      </c>
      <c r="E277" s="172">
        <f>+D277</f>
        <v>44820</v>
      </c>
      <c r="F277" s="622">
        <v>32237</v>
      </c>
      <c r="G277" s="172">
        <f>+F277</f>
        <v>32237</v>
      </c>
      <c r="H277" s="172">
        <f>+E277-G277</f>
        <v>12583</v>
      </c>
      <c r="I277" s="172">
        <v>17412</v>
      </c>
      <c r="J277" s="172">
        <v>-4592</v>
      </c>
      <c r="K277" s="187"/>
      <c r="L277" s="188"/>
      <c r="M277" s="334"/>
      <c r="N277" s="189"/>
    </row>
    <row r="278" spans="1:14" ht="22.5" customHeight="1" x14ac:dyDescent="0.15">
      <c r="A278" s="169"/>
      <c r="B278" s="178"/>
      <c r="C278" s="180"/>
      <c r="D278" s="628"/>
      <c r="E278" s="181"/>
      <c r="F278" s="629"/>
      <c r="G278" s="182"/>
      <c r="H278" s="181"/>
      <c r="I278" s="181"/>
      <c r="J278" s="182"/>
      <c r="K278" s="601" t="s">
        <v>187</v>
      </c>
      <c r="L278" s="602"/>
      <c r="M278" s="589">
        <v>13000000</v>
      </c>
      <c r="N278" s="214">
        <v>12000000</v>
      </c>
    </row>
    <row r="279" spans="1:14" ht="22.5" customHeight="1" x14ac:dyDescent="0.15">
      <c r="A279" s="169"/>
      <c r="B279" s="178"/>
      <c r="C279" s="184"/>
      <c r="D279" s="631"/>
      <c r="E279" s="185"/>
      <c r="F279" s="632"/>
      <c r="G279" s="186"/>
      <c r="H279" s="185"/>
      <c r="I279" s="185"/>
      <c r="J279" s="186"/>
      <c r="K279" s="601" t="s">
        <v>1178</v>
      </c>
      <c r="L279" s="644" t="s">
        <v>1504</v>
      </c>
      <c r="M279" s="337">
        <v>7000000</v>
      </c>
      <c r="N279" s="234">
        <v>3000000</v>
      </c>
    </row>
    <row r="280" spans="1:14" s="604" customFormat="1" ht="22.5" customHeight="1" x14ac:dyDescent="0.15">
      <c r="A280" s="620"/>
      <c r="B280" s="625"/>
      <c r="C280" s="630"/>
      <c r="D280" s="631"/>
      <c r="E280" s="631"/>
      <c r="F280" s="632"/>
      <c r="G280" s="632"/>
      <c r="H280" s="631"/>
      <c r="I280" s="631"/>
      <c r="J280" s="632"/>
      <c r="K280" s="601" t="s">
        <v>312</v>
      </c>
      <c r="L280" s="644" t="s">
        <v>852</v>
      </c>
      <c r="M280" s="337">
        <v>3000000</v>
      </c>
      <c r="N280" s="234"/>
    </row>
    <row r="281" spans="1:14" ht="22.5" customHeight="1" x14ac:dyDescent="0.15">
      <c r="A281" s="169"/>
      <c r="B281" s="178"/>
      <c r="C281" s="184"/>
      <c r="D281" s="631"/>
      <c r="E281" s="185"/>
      <c r="F281" s="632"/>
      <c r="G281" s="186"/>
      <c r="H281" s="185"/>
      <c r="I281" s="185"/>
      <c r="J281" s="186"/>
      <c r="K281" s="601" t="s">
        <v>1181</v>
      </c>
      <c r="L281" s="644" t="s">
        <v>1978</v>
      </c>
      <c r="M281" s="337">
        <v>3000000</v>
      </c>
      <c r="N281" s="234">
        <v>2000000</v>
      </c>
    </row>
    <row r="282" spans="1:14" ht="22.5" customHeight="1" x14ac:dyDescent="0.15">
      <c r="A282" s="169"/>
      <c r="B282" s="178"/>
      <c r="C282" s="184"/>
      <c r="D282" s="631"/>
      <c r="E282" s="185"/>
      <c r="F282" s="632"/>
      <c r="G282" s="186"/>
      <c r="H282" s="185"/>
      <c r="I282" s="185"/>
      <c r="J282" s="186"/>
      <c r="K282" s="601" t="s">
        <v>186</v>
      </c>
      <c r="L282" s="602"/>
      <c r="M282" s="589">
        <v>8820000</v>
      </c>
      <c r="N282" s="214">
        <v>8820000</v>
      </c>
    </row>
    <row r="283" spans="1:14" s="604" customFormat="1" ht="22.5" customHeight="1" x14ac:dyDescent="0.15">
      <c r="A283" s="620"/>
      <c r="B283" s="625"/>
      <c r="C283" s="630"/>
      <c r="D283" s="631"/>
      <c r="E283" s="631"/>
      <c r="F283" s="632"/>
      <c r="G283" s="632"/>
      <c r="H283" s="631"/>
      <c r="I283" s="631"/>
      <c r="J283" s="632"/>
      <c r="K283" s="601" t="s">
        <v>185</v>
      </c>
      <c r="L283" s="602" t="s">
        <v>1183</v>
      </c>
      <c r="M283" s="590">
        <v>4200000</v>
      </c>
      <c r="N283" s="642"/>
    </row>
    <row r="284" spans="1:14" s="604" customFormat="1" ht="22.5" customHeight="1" x14ac:dyDescent="0.15">
      <c r="A284" s="620"/>
      <c r="B284" s="625"/>
      <c r="C284" s="630"/>
      <c r="D284" s="631"/>
      <c r="E284" s="631"/>
      <c r="F284" s="632"/>
      <c r="G284" s="632"/>
      <c r="H284" s="631"/>
      <c r="I284" s="631"/>
      <c r="J284" s="632"/>
      <c r="K284" s="601" t="s">
        <v>184</v>
      </c>
      <c r="L284" s="602" t="s">
        <v>1184</v>
      </c>
      <c r="M284" s="590">
        <v>3720000</v>
      </c>
      <c r="N284" s="642"/>
    </row>
    <row r="285" spans="1:14" s="604" customFormat="1" ht="22.5" customHeight="1" x14ac:dyDescent="0.15">
      <c r="A285" s="620"/>
      <c r="B285" s="625"/>
      <c r="C285" s="630"/>
      <c r="D285" s="631"/>
      <c r="E285" s="631"/>
      <c r="F285" s="632"/>
      <c r="G285" s="632"/>
      <c r="H285" s="631"/>
      <c r="I285" s="631"/>
      <c r="J285" s="632"/>
      <c r="K285" s="601" t="s">
        <v>183</v>
      </c>
      <c r="L285" s="602" t="s">
        <v>1185</v>
      </c>
      <c r="M285" s="590">
        <v>900000</v>
      </c>
      <c r="N285" s="642"/>
    </row>
    <row r="286" spans="1:14" ht="22.5" customHeight="1" x14ac:dyDescent="0.15">
      <c r="A286" s="169"/>
      <c r="B286" s="178"/>
      <c r="C286" s="184"/>
      <c r="D286" s="631"/>
      <c r="E286" s="185"/>
      <c r="F286" s="632"/>
      <c r="G286" s="186"/>
      <c r="H286" s="185"/>
      <c r="I286" s="185"/>
      <c r="J286" s="186"/>
      <c r="K286" s="601" t="s">
        <v>1186</v>
      </c>
      <c r="L286" s="602"/>
      <c r="M286" s="589">
        <v>23000000</v>
      </c>
      <c r="N286" s="216">
        <v>4200000</v>
      </c>
    </row>
    <row r="287" spans="1:14" ht="22.5" customHeight="1" x14ac:dyDescent="0.15">
      <c r="A287" s="169"/>
      <c r="B287" s="178"/>
      <c r="C287" s="184"/>
      <c r="D287" s="631"/>
      <c r="E287" s="185"/>
      <c r="F287" s="632"/>
      <c r="G287" s="186"/>
      <c r="H287" s="185"/>
      <c r="I287" s="185"/>
      <c r="J287" s="186"/>
      <c r="K287" s="601" t="s">
        <v>1187</v>
      </c>
      <c r="L287" s="602" t="s">
        <v>1188</v>
      </c>
      <c r="M287" s="590">
        <v>20000000</v>
      </c>
      <c r="N287" s="216">
        <v>3720000</v>
      </c>
    </row>
    <row r="288" spans="1:14" ht="22.5" customHeight="1" x14ac:dyDescent="0.15">
      <c r="A288" s="169"/>
      <c r="B288" s="178"/>
      <c r="C288" s="184"/>
      <c r="D288" s="631"/>
      <c r="E288" s="185"/>
      <c r="F288" s="632"/>
      <c r="G288" s="186"/>
      <c r="H288" s="185"/>
      <c r="I288" s="185"/>
      <c r="J288" s="186"/>
      <c r="K288" s="601" t="s">
        <v>1189</v>
      </c>
      <c r="L288" s="602" t="s">
        <v>1190</v>
      </c>
      <c r="M288" s="590">
        <v>3000000</v>
      </c>
      <c r="N288" s="216">
        <v>900000</v>
      </c>
    </row>
    <row r="289" spans="1:14" ht="22.5" customHeight="1" x14ac:dyDescent="0.15">
      <c r="A289" s="169"/>
      <c r="B289" s="170" t="s">
        <v>460</v>
      </c>
      <c r="C289" s="191"/>
      <c r="D289" s="622">
        <f>D290+D311+D353+D387+D398+D401+D414+D431+D483</f>
        <v>478861</v>
      </c>
      <c r="E289" s="172">
        <f>+D289</f>
        <v>478861</v>
      </c>
      <c r="F289" s="622">
        <f>F290+F311+F353+F387+F398+F401+F414+F431+F483</f>
        <v>482288</v>
      </c>
      <c r="G289" s="172">
        <f>+F289</f>
        <v>482288</v>
      </c>
      <c r="H289" s="172">
        <f>+E289-G289</f>
        <v>-3427</v>
      </c>
      <c r="I289" s="172">
        <v>622481</v>
      </c>
      <c r="J289" s="172">
        <v>98937.599999999977</v>
      </c>
      <c r="K289" s="187"/>
      <c r="L289" s="188"/>
      <c r="M289" s="334"/>
      <c r="N289" s="189"/>
    </row>
    <row r="290" spans="1:14" ht="22.5" customHeight="1" x14ac:dyDescent="0.15">
      <c r="A290" s="169"/>
      <c r="B290" s="178"/>
      <c r="C290" s="179" t="s">
        <v>461</v>
      </c>
      <c r="D290" s="622">
        <v>45400</v>
      </c>
      <c r="E290" s="172">
        <f>+D290</f>
        <v>45400</v>
      </c>
      <c r="F290" s="622">
        <v>49280</v>
      </c>
      <c r="G290" s="172">
        <f>+F290</f>
        <v>49280</v>
      </c>
      <c r="H290" s="172">
        <f>+E290-G290</f>
        <v>-3880</v>
      </c>
      <c r="I290" s="172">
        <v>29544</v>
      </c>
      <c r="J290" s="172">
        <v>19736</v>
      </c>
      <c r="K290" s="187"/>
      <c r="L290" s="188"/>
      <c r="M290" s="334"/>
      <c r="N290" s="189"/>
    </row>
    <row r="291" spans="1:14" ht="22.5" customHeight="1" x14ac:dyDescent="0.15">
      <c r="A291" s="169"/>
      <c r="B291" s="178"/>
      <c r="C291" s="180"/>
      <c r="D291" s="628"/>
      <c r="E291" s="181"/>
      <c r="F291" s="629"/>
      <c r="G291" s="182"/>
      <c r="H291" s="181"/>
      <c r="I291" s="181"/>
      <c r="J291" s="182"/>
      <c r="K291" s="601" t="s">
        <v>182</v>
      </c>
      <c r="L291" s="602"/>
      <c r="M291" s="589">
        <v>18700000</v>
      </c>
      <c r="N291" s="214">
        <v>17140000</v>
      </c>
    </row>
    <row r="292" spans="1:14" ht="22.5" customHeight="1" x14ac:dyDescent="0.15">
      <c r="A292" s="169"/>
      <c r="B292" s="178"/>
      <c r="C292" s="184"/>
      <c r="D292" s="631"/>
      <c r="E292" s="185"/>
      <c r="F292" s="632"/>
      <c r="G292" s="186"/>
      <c r="H292" s="185"/>
      <c r="I292" s="185"/>
      <c r="J292" s="186"/>
      <c r="K292" s="601" t="s">
        <v>313</v>
      </c>
      <c r="L292" s="649" t="s">
        <v>1979</v>
      </c>
      <c r="M292" s="317">
        <v>6000000</v>
      </c>
      <c r="N292" s="217">
        <v>6000000</v>
      </c>
    </row>
    <row r="293" spans="1:14" s="604" customFormat="1" ht="22.5" customHeight="1" x14ac:dyDescent="0.15">
      <c r="A293" s="620"/>
      <c r="B293" s="625"/>
      <c r="C293" s="630"/>
      <c r="D293" s="631"/>
      <c r="E293" s="631"/>
      <c r="F293" s="632"/>
      <c r="G293" s="632"/>
      <c r="H293" s="631"/>
      <c r="I293" s="631"/>
      <c r="J293" s="632"/>
      <c r="K293" s="601" t="s">
        <v>181</v>
      </c>
      <c r="L293" s="649" t="s">
        <v>1194</v>
      </c>
      <c r="M293" s="317">
        <v>3600000</v>
      </c>
      <c r="N293" s="217"/>
    </row>
    <row r="294" spans="1:14" ht="22.5" customHeight="1" x14ac:dyDescent="0.15">
      <c r="A294" s="169"/>
      <c r="B294" s="178"/>
      <c r="C294" s="184"/>
      <c r="D294" s="631"/>
      <c r="E294" s="185"/>
      <c r="F294" s="632"/>
      <c r="G294" s="186"/>
      <c r="H294" s="185"/>
      <c r="I294" s="185"/>
      <c r="J294" s="186"/>
      <c r="K294" s="601" t="s">
        <v>314</v>
      </c>
      <c r="L294" s="602" t="s">
        <v>1195</v>
      </c>
      <c r="M294" s="590">
        <v>5000000</v>
      </c>
      <c r="N294" s="216">
        <v>3600000</v>
      </c>
    </row>
    <row r="295" spans="1:14" ht="22.5" customHeight="1" x14ac:dyDescent="0.15">
      <c r="A295" s="169"/>
      <c r="B295" s="178"/>
      <c r="C295" s="184"/>
      <c r="D295" s="631"/>
      <c r="E295" s="185"/>
      <c r="F295" s="632"/>
      <c r="G295" s="186"/>
      <c r="H295" s="185"/>
      <c r="I295" s="185"/>
      <c r="J295" s="186"/>
      <c r="K295" s="601" t="s">
        <v>1196</v>
      </c>
      <c r="L295" s="651" t="s">
        <v>1197</v>
      </c>
      <c r="M295" s="319">
        <v>3600000</v>
      </c>
      <c r="N295" s="219">
        <v>6000000</v>
      </c>
    </row>
    <row r="296" spans="1:14" ht="22.5" customHeight="1" x14ac:dyDescent="0.15">
      <c r="A296" s="169"/>
      <c r="B296" s="178"/>
      <c r="C296" s="184"/>
      <c r="D296" s="631"/>
      <c r="E296" s="185"/>
      <c r="F296" s="632"/>
      <c r="G296" s="186"/>
      <c r="H296" s="185"/>
      <c r="I296" s="185"/>
      <c r="J296" s="186"/>
      <c r="K296" s="601" t="s">
        <v>1198</v>
      </c>
      <c r="L296" s="602" t="s">
        <v>1199</v>
      </c>
      <c r="M296" s="590">
        <v>500000</v>
      </c>
      <c r="N296" s="216">
        <v>1440000</v>
      </c>
    </row>
    <row r="297" spans="1:14" ht="22.5" customHeight="1" x14ac:dyDescent="0.15">
      <c r="A297" s="169"/>
      <c r="B297" s="178"/>
      <c r="C297" s="184"/>
      <c r="D297" s="631"/>
      <c r="E297" s="185"/>
      <c r="F297" s="632"/>
      <c r="G297" s="186"/>
      <c r="H297" s="185"/>
      <c r="I297" s="185"/>
      <c r="J297" s="186"/>
      <c r="K297" s="601" t="s">
        <v>180</v>
      </c>
      <c r="L297" s="602"/>
      <c r="M297" s="589">
        <v>6000000</v>
      </c>
      <c r="N297" s="214">
        <v>4500000</v>
      </c>
    </row>
    <row r="298" spans="1:14" ht="22.5" customHeight="1" x14ac:dyDescent="0.15">
      <c r="A298" s="169"/>
      <c r="B298" s="178"/>
      <c r="C298" s="184"/>
      <c r="D298" s="631"/>
      <c r="E298" s="185"/>
      <c r="F298" s="632"/>
      <c r="G298" s="186"/>
      <c r="H298" s="185"/>
      <c r="I298" s="185"/>
      <c r="J298" s="186"/>
      <c r="K298" s="601" t="s">
        <v>179</v>
      </c>
      <c r="L298" s="649" t="s">
        <v>1200</v>
      </c>
      <c r="M298" s="317">
        <v>6000000</v>
      </c>
      <c r="N298" s="217">
        <v>3900000</v>
      </c>
    </row>
    <row r="299" spans="1:14" ht="22.5" customHeight="1" x14ac:dyDescent="0.15">
      <c r="A299" s="169"/>
      <c r="B299" s="178"/>
      <c r="C299" s="184"/>
      <c r="D299" s="631"/>
      <c r="E299" s="185"/>
      <c r="F299" s="632"/>
      <c r="G299" s="186"/>
      <c r="H299" s="185"/>
      <c r="I299" s="185"/>
      <c r="J299" s="186"/>
      <c r="K299" s="601" t="s">
        <v>178</v>
      </c>
      <c r="L299" s="602"/>
      <c r="M299" s="589">
        <v>16000000</v>
      </c>
      <c r="N299" s="214">
        <v>21000000</v>
      </c>
    </row>
    <row r="300" spans="1:14" ht="22.5" customHeight="1" x14ac:dyDescent="0.15">
      <c r="A300" s="169"/>
      <c r="B300" s="178"/>
      <c r="C300" s="184"/>
      <c r="D300" s="631"/>
      <c r="E300" s="185"/>
      <c r="F300" s="632"/>
      <c r="G300" s="186"/>
      <c r="H300" s="185"/>
      <c r="I300" s="185"/>
      <c r="J300" s="186"/>
      <c r="K300" s="601" t="s">
        <v>315</v>
      </c>
      <c r="L300" s="602" t="s">
        <v>1201</v>
      </c>
      <c r="M300" s="590">
        <v>6000000</v>
      </c>
      <c r="N300" s="216">
        <v>6000000</v>
      </c>
    </row>
    <row r="301" spans="1:14" ht="22.5" customHeight="1" x14ac:dyDescent="0.15">
      <c r="A301" s="169"/>
      <c r="B301" s="178"/>
      <c r="C301" s="184"/>
      <c r="D301" s="631"/>
      <c r="E301" s="185"/>
      <c r="F301" s="632"/>
      <c r="G301" s="186"/>
      <c r="H301" s="185"/>
      <c r="I301" s="185"/>
      <c r="J301" s="186"/>
      <c r="K301" s="601" t="s">
        <v>177</v>
      </c>
      <c r="L301" s="321" t="s">
        <v>1445</v>
      </c>
      <c r="M301" s="319">
        <v>10000000</v>
      </c>
      <c r="N301" s="219">
        <v>15000000</v>
      </c>
    </row>
    <row r="302" spans="1:14" ht="22.5" customHeight="1" x14ac:dyDescent="0.15">
      <c r="A302" s="169"/>
      <c r="B302" s="178"/>
      <c r="C302" s="184"/>
      <c r="D302" s="631"/>
      <c r="E302" s="185"/>
      <c r="F302" s="632"/>
      <c r="G302" s="186"/>
      <c r="H302" s="185"/>
      <c r="I302" s="185"/>
      <c r="J302" s="186"/>
      <c r="K302" s="601" t="s">
        <v>176</v>
      </c>
      <c r="L302" s="602"/>
      <c r="M302" s="589">
        <v>500000</v>
      </c>
      <c r="N302" s="214">
        <v>600000</v>
      </c>
    </row>
    <row r="303" spans="1:14" ht="22.5" customHeight="1" x14ac:dyDescent="0.15">
      <c r="A303" s="169"/>
      <c r="B303" s="178"/>
      <c r="C303" s="184"/>
      <c r="D303" s="631"/>
      <c r="E303" s="185"/>
      <c r="F303" s="632"/>
      <c r="G303" s="186"/>
      <c r="H303" s="185"/>
      <c r="I303" s="185"/>
      <c r="J303" s="186"/>
      <c r="K303" s="601" t="s">
        <v>1203</v>
      </c>
      <c r="L303" s="649" t="s">
        <v>1980</v>
      </c>
      <c r="M303" s="317">
        <v>500000</v>
      </c>
      <c r="N303" s="217">
        <v>0</v>
      </c>
    </row>
    <row r="304" spans="1:14" ht="22.5" customHeight="1" x14ac:dyDescent="0.15">
      <c r="A304" s="169"/>
      <c r="B304" s="178"/>
      <c r="C304" s="184"/>
      <c r="D304" s="631"/>
      <c r="E304" s="185"/>
      <c r="F304" s="632"/>
      <c r="G304" s="186"/>
      <c r="H304" s="185"/>
      <c r="I304" s="185"/>
      <c r="J304" s="186"/>
      <c r="K304" s="601" t="s">
        <v>175</v>
      </c>
      <c r="L304" s="602"/>
      <c r="M304" s="589">
        <v>4200000</v>
      </c>
      <c r="N304" s="214">
        <v>3000000</v>
      </c>
    </row>
    <row r="305" spans="1:14" ht="22.5" customHeight="1" x14ac:dyDescent="0.15">
      <c r="A305" s="169"/>
      <c r="B305" s="178"/>
      <c r="C305" s="184"/>
      <c r="D305" s="631"/>
      <c r="E305" s="185"/>
      <c r="F305" s="632"/>
      <c r="G305" s="186"/>
      <c r="H305" s="185"/>
      <c r="I305" s="185"/>
      <c r="J305" s="186"/>
      <c r="K305" s="601" t="s">
        <v>1205</v>
      </c>
      <c r="L305" s="602" t="s">
        <v>1206</v>
      </c>
      <c r="M305" s="590">
        <v>960000</v>
      </c>
      <c r="N305" s="216">
        <v>960000</v>
      </c>
    </row>
    <row r="306" spans="1:14" s="604" customFormat="1" ht="22.5" customHeight="1" x14ac:dyDescent="0.15">
      <c r="A306" s="620"/>
      <c r="B306" s="625"/>
      <c r="C306" s="630"/>
      <c r="D306" s="631"/>
      <c r="E306" s="631"/>
      <c r="F306" s="632"/>
      <c r="G306" s="632"/>
      <c r="H306" s="631"/>
      <c r="I306" s="631"/>
      <c r="J306" s="632"/>
      <c r="K306" s="602" t="s">
        <v>1207</v>
      </c>
      <c r="L306" s="602" t="s">
        <v>1206</v>
      </c>
      <c r="M306" s="590">
        <v>960000</v>
      </c>
      <c r="N306" s="643"/>
    </row>
    <row r="307" spans="1:14" s="604" customFormat="1" ht="22.5" customHeight="1" x14ac:dyDescent="0.15">
      <c r="A307" s="620"/>
      <c r="B307" s="625"/>
      <c r="C307" s="630"/>
      <c r="D307" s="631"/>
      <c r="E307" s="631"/>
      <c r="F307" s="632"/>
      <c r="G307" s="632"/>
      <c r="H307" s="631"/>
      <c r="I307" s="631"/>
      <c r="J307" s="632"/>
      <c r="K307" s="602" t="s">
        <v>1208</v>
      </c>
      <c r="L307" s="602" t="s">
        <v>1206</v>
      </c>
      <c r="M307" s="590">
        <v>960000</v>
      </c>
      <c r="N307" s="643"/>
    </row>
    <row r="308" spans="1:14" ht="22.5" customHeight="1" x14ac:dyDescent="0.15">
      <c r="A308" s="169"/>
      <c r="B308" s="178"/>
      <c r="C308" s="184"/>
      <c r="D308" s="631"/>
      <c r="E308" s="185"/>
      <c r="F308" s="632"/>
      <c r="G308" s="186"/>
      <c r="H308" s="185"/>
      <c r="I308" s="185"/>
      <c r="J308" s="186"/>
      <c r="K308" s="305" t="s">
        <v>1981</v>
      </c>
      <c r="L308" s="602" t="s">
        <v>1210</v>
      </c>
      <c r="M308" s="590">
        <v>600000</v>
      </c>
      <c r="N308" s="216">
        <v>1200000</v>
      </c>
    </row>
    <row r="309" spans="1:14" ht="22.5" customHeight="1" x14ac:dyDescent="0.15">
      <c r="A309" s="169"/>
      <c r="B309" s="178"/>
      <c r="C309" s="184"/>
      <c r="D309" s="631"/>
      <c r="E309" s="185"/>
      <c r="F309" s="632"/>
      <c r="G309" s="186"/>
      <c r="H309" s="185"/>
      <c r="I309" s="185"/>
      <c r="J309" s="186"/>
      <c r="K309" s="601" t="s">
        <v>1211</v>
      </c>
      <c r="L309" s="602" t="s">
        <v>1210</v>
      </c>
      <c r="M309" s="590">
        <v>600000</v>
      </c>
      <c r="N309" s="216">
        <v>720000</v>
      </c>
    </row>
    <row r="310" spans="1:14" ht="22.5" customHeight="1" x14ac:dyDescent="0.15">
      <c r="A310" s="169"/>
      <c r="B310" s="178"/>
      <c r="C310" s="184"/>
      <c r="D310" s="631"/>
      <c r="E310" s="185"/>
      <c r="F310" s="632"/>
      <c r="G310" s="186"/>
      <c r="H310" s="185"/>
      <c r="I310" s="185"/>
      <c r="J310" s="186"/>
      <c r="K310" s="601" t="s">
        <v>1212</v>
      </c>
      <c r="L310" s="602" t="s">
        <v>1213</v>
      </c>
      <c r="M310" s="590">
        <v>120000</v>
      </c>
      <c r="N310" s="216">
        <v>120000</v>
      </c>
    </row>
    <row r="311" spans="1:14" ht="22.5" customHeight="1" x14ac:dyDescent="0.15">
      <c r="A311" s="169"/>
      <c r="B311" s="178"/>
      <c r="C311" s="179" t="s">
        <v>462</v>
      </c>
      <c r="D311" s="622">
        <v>73735</v>
      </c>
      <c r="E311" s="172">
        <f>+D311</f>
        <v>73735</v>
      </c>
      <c r="F311" s="622">
        <v>42265</v>
      </c>
      <c r="G311" s="172">
        <f>+F311</f>
        <v>42265</v>
      </c>
      <c r="H311" s="172">
        <f>+E311-G311</f>
        <v>31470</v>
      </c>
      <c r="I311" s="172">
        <v>50799</v>
      </c>
      <c r="J311" s="172">
        <v>-8534</v>
      </c>
      <c r="K311" s="633"/>
      <c r="L311" s="634"/>
      <c r="M311" s="334"/>
      <c r="N311" s="189"/>
    </row>
    <row r="312" spans="1:14" ht="22.5" customHeight="1" x14ac:dyDescent="0.15">
      <c r="A312" s="169"/>
      <c r="B312" s="178"/>
      <c r="C312" s="180"/>
      <c r="D312" s="628"/>
      <c r="E312" s="181"/>
      <c r="F312" s="629"/>
      <c r="G312" s="182"/>
      <c r="H312" s="181"/>
      <c r="I312" s="181"/>
      <c r="J312" s="182"/>
      <c r="K312" s="601" t="s">
        <v>174</v>
      </c>
      <c r="L312" s="602"/>
      <c r="M312" s="589">
        <v>51740000</v>
      </c>
      <c r="N312" s="214">
        <v>32010000</v>
      </c>
    </row>
    <row r="313" spans="1:14" ht="22.5" customHeight="1" x14ac:dyDescent="0.15">
      <c r="A313" s="169"/>
      <c r="B313" s="178"/>
      <c r="C313" s="184"/>
      <c r="D313" s="631"/>
      <c r="E313" s="185"/>
      <c r="F313" s="632"/>
      <c r="G313" s="186"/>
      <c r="H313" s="185"/>
      <c r="I313" s="185"/>
      <c r="J313" s="186"/>
      <c r="K313" s="601" t="s">
        <v>1215</v>
      </c>
      <c r="L313" s="644" t="s">
        <v>1216</v>
      </c>
      <c r="M313" s="337">
        <v>4560000</v>
      </c>
      <c r="N313" s="234">
        <v>12000000</v>
      </c>
    </row>
    <row r="314" spans="1:14" s="604" customFormat="1" ht="22.5" customHeight="1" x14ac:dyDescent="0.15">
      <c r="A314" s="620"/>
      <c r="B314" s="625"/>
      <c r="C314" s="630"/>
      <c r="D314" s="631"/>
      <c r="E314" s="631"/>
      <c r="F314" s="632"/>
      <c r="G314" s="632"/>
      <c r="H314" s="631"/>
      <c r="I314" s="631"/>
      <c r="J314" s="632"/>
      <c r="K314" s="601" t="s">
        <v>1217</v>
      </c>
      <c r="L314" s="644" t="s">
        <v>1218</v>
      </c>
      <c r="M314" s="337">
        <v>5700000</v>
      </c>
      <c r="N314" s="234"/>
    </row>
    <row r="315" spans="1:14" ht="22.5" customHeight="1" x14ac:dyDescent="0.15">
      <c r="A315" s="169"/>
      <c r="B315" s="178"/>
      <c r="C315" s="184"/>
      <c r="D315" s="631"/>
      <c r="E315" s="185"/>
      <c r="F315" s="632"/>
      <c r="G315" s="186"/>
      <c r="H315" s="185"/>
      <c r="I315" s="185"/>
      <c r="J315" s="186"/>
      <c r="K315" s="601" t="s">
        <v>1219</v>
      </c>
      <c r="L315" s="644" t="s">
        <v>1220</v>
      </c>
      <c r="M315" s="337">
        <v>13600000</v>
      </c>
      <c r="N315" s="234">
        <v>5000000</v>
      </c>
    </row>
    <row r="316" spans="1:14" ht="22.5" customHeight="1" x14ac:dyDescent="0.15">
      <c r="A316" s="169"/>
      <c r="B316" s="178"/>
      <c r="C316" s="184"/>
      <c r="D316" s="631"/>
      <c r="E316" s="185"/>
      <c r="F316" s="632"/>
      <c r="G316" s="186"/>
      <c r="H316" s="185"/>
      <c r="I316" s="185"/>
      <c r="J316" s="186"/>
      <c r="K316" s="601" t="s">
        <v>1221</v>
      </c>
      <c r="L316" s="305" t="s">
        <v>1220</v>
      </c>
      <c r="M316" s="317">
        <v>13600000</v>
      </c>
      <c r="N316" s="217">
        <v>12160000</v>
      </c>
    </row>
    <row r="317" spans="1:14" ht="22.5" customHeight="1" x14ac:dyDescent="0.15">
      <c r="A317" s="169"/>
      <c r="B317" s="178"/>
      <c r="C317" s="184"/>
      <c r="D317" s="631"/>
      <c r="E317" s="185"/>
      <c r="F317" s="632"/>
      <c r="G317" s="186"/>
      <c r="H317" s="185"/>
      <c r="I317" s="185"/>
      <c r="J317" s="186"/>
      <c r="K317" s="601" t="s">
        <v>1222</v>
      </c>
      <c r="L317" s="233" t="s">
        <v>1223</v>
      </c>
      <c r="M317" s="337">
        <v>10200000</v>
      </c>
      <c r="N317" s="234">
        <v>2850000</v>
      </c>
    </row>
    <row r="318" spans="1:14" ht="22.5" customHeight="1" x14ac:dyDescent="0.15">
      <c r="A318" s="169"/>
      <c r="B318" s="178"/>
      <c r="C318" s="184"/>
      <c r="D318" s="631"/>
      <c r="E318" s="185"/>
      <c r="F318" s="632"/>
      <c r="G318" s="186"/>
      <c r="H318" s="185"/>
      <c r="I318" s="185"/>
      <c r="J318" s="186"/>
      <c r="K318" s="601" t="s">
        <v>1224</v>
      </c>
      <c r="L318" s="602" t="s">
        <v>1225</v>
      </c>
      <c r="M318" s="590">
        <v>4080000</v>
      </c>
      <c r="N318" s="214">
        <v>10300000</v>
      </c>
    </row>
    <row r="319" spans="1:14" ht="22.5" customHeight="1" x14ac:dyDescent="0.15">
      <c r="A319" s="169"/>
      <c r="B319" s="178"/>
      <c r="C319" s="184"/>
      <c r="D319" s="631"/>
      <c r="E319" s="185"/>
      <c r="F319" s="632"/>
      <c r="G319" s="186"/>
      <c r="H319" s="185"/>
      <c r="I319" s="185"/>
      <c r="J319" s="186"/>
      <c r="K319" s="601" t="s">
        <v>173</v>
      </c>
      <c r="L319" s="644"/>
      <c r="M319" s="595">
        <v>19000000</v>
      </c>
      <c r="N319" s="234">
        <v>500000</v>
      </c>
    </row>
    <row r="320" spans="1:14" ht="22.5" customHeight="1" x14ac:dyDescent="0.15">
      <c r="A320" s="169"/>
      <c r="B320" s="178"/>
      <c r="C320" s="184"/>
      <c r="D320" s="631"/>
      <c r="E320" s="185"/>
      <c r="F320" s="632"/>
      <c r="G320" s="186"/>
      <c r="H320" s="185"/>
      <c r="I320" s="185"/>
      <c r="J320" s="186"/>
      <c r="K320" s="601" t="s">
        <v>1226</v>
      </c>
      <c r="L320" s="644" t="s">
        <v>1227</v>
      </c>
      <c r="M320" s="337">
        <v>1000000</v>
      </c>
      <c r="N320" s="234">
        <v>1000000</v>
      </c>
    </row>
    <row r="321" spans="1:14" ht="22.5" customHeight="1" x14ac:dyDescent="0.15">
      <c r="A321" s="169"/>
      <c r="B321" s="178"/>
      <c r="C321" s="184"/>
      <c r="D321" s="631"/>
      <c r="E321" s="185"/>
      <c r="F321" s="632"/>
      <c r="G321" s="186"/>
      <c r="H321" s="185"/>
      <c r="I321" s="185"/>
      <c r="J321" s="186"/>
      <c r="K321" s="601" t="s">
        <v>1228</v>
      </c>
      <c r="L321" s="644" t="s">
        <v>1229</v>
      </c>
      <c r="M321" s="337">
        <v>1200000</v>
      </c>
      <c r="N321" s="234">
        <v>0</v>
      </c>
    </row>
    <row r="322" spans="1:14" ht="22.5" customHeight="1" x14ac:dyDescent="0.15">
      <c r="A322" s="169"/>
      <c r="B322" s="178"/>
      <c r="C322" s="184"/>
      <c r="D322" s="631"/>
      <c r="E322" s="185"/>
      <c r="F322" s="632"/>
      <c r="G322" s="186"/>
      <c r="H322" s="185"/>
      <c r="I322" s="185"/>
      <c r="J322" s="186"/>
      <c r="K322" s="601" t="s">
        <v>1230</v>
      </c>
      <c r="L322" s="649" t="s">
        <v>1227</v>
      </c>
      <c r="M322" s="317">
        <v>1000000</v>
      </c>
      <c r="N322" s="217">
        <v>4800000</v>
      </c>
    </row>
    <row r="323" spans="1:14" s="604" customFormat="1" ht="22.5" customHeight="1" x14ac:dyDescent="0.15">
      <c r="A323" s="620"/>
      <c r="B323" s="625"/>
      <c r="C323" s="630"/>
      <c r="D323" s="631"/>
      <c r="E323" s="631"/>
      <c r="F323" s="632"/>
      <c r="G323" s="632"/>
      <c r="H323" s="631"/>
      <c r="I323" s="631"/>
      <c r="J323" s="632"/>
      <c r="K323" s="601" t="s">
        <v>1231</v>
      </c>
      <c r="L323" s="649" t="s">
        <v>1232</v>
      </c>
      <c r="M323" s="317">
        <v>1200000</v>
      </c>
      <c r="N323" s="217"/>
    </row>
    <row r="324" spans="1:14" s="604" customFormat="1" ht="22.5" customHeight="1" x14ac:dyDescent="0.15">
      <c r="A324" s="620"/>
      <c r="B324" s="625"/>
      <c r="C324" s="630"/>
      <c r="D324" s="631"/>
      <c r="E324" s="631"/>
      <c r="F324" s="632"/>
      <c r="G324" s="632"/>
      <c r="H324" s="631"/>
      <c r="I324" s="631"/>
      <c r="J324" s="632"/>
      <c r="K324" s="601" t="s">
        <v>1233</v>
      </c>
      <c r="L324" s="649" t="s">
        <v>1234</v>
      </c>
      <c r="M324" s="317">
        <v>4800000</v>
      </c>
      <c r="N324" s="217"/>
    </row>
    <row r="325" spans="1:14" s="604" customFormat="1" ht="22.5" customHeight="1" x14ac:dyDescent="0.15">
      <c r="A325" s="620"/>
      <c r="B325" s="625"/>
      <c r="C325" s="630"/>
      <c r="D325" s="631"/>
      <c r="E325" s="631"/>
      <c r="F325" s="632"/>
      <c r="G325" s="632"/>
      <c r="H325" s="631"/>
      <c r="I325" s="631"/>
      <c r="J325" s="632"/>
      <c r="K325" s="601" t="s">
        <v>1235</v>
      </c>
      <c r="L325" s="649" t="s">
        <v>1236</v>
      </c>
      <c r="M325" s="317">
        <v>2000000</v>
      </c>
      <c r="N325" s="217"/>
    </row>
    <row r="326" spans="1:14" s="604" customFormat="1" ht="22.5" customHeight="1" x14ac:dyDescent="0.15">
      <c r="A326" s="620"/>
      <c r="B326" s="625"/>
      <c r="C326" s="630"/>
      <c r="D326" s="631"/>
      <c r="E326" s="631"/>
      <c r="F326" s="632"/>
      <c r="G326" s="632"/>
      <c r="H326" s="631"/>
      <c r="I326" s="631"/>
      <c r="J326" s="632"/>
      <c r="K326" s="601" t="s">
        <v>1237</v>
      </c>
      <c r="L326" s="649" t="s">
        <v>1236</v>
      </c>
      <c r="M326" s="317">
        <v>2000000</v>
      </c>
      <c r="N326" s="217"/>
    </row>
    <row r="327" spans="1:14" s="604" customFormat="1" ht="22.5" customHeight="1" x14ac:dyDescent="0.15">
      <c r="A327" s="620"/>
      <c r="B327" s="625"/>
      <c r="C327" s="630"/>
      <c r="D327" s="631"/>
      <c r="E327" s="631"/>
      <c r="F327" s="632"/>
      <c r="G327" s="632"/>
      <c r="H327" s="631"/>
      <c r="I327" s="631"/>
      <c r="J327" s="632"/>
      <c r="K327" s="601" t="s">
        <v>1238</v>
      </c>
      <c r="L327" s="649" t="s">
        <v>1239</v>
      </c>
      <c r="M327" s="317">
        <v>3000000</v>
      </c>
      <c r="N327" s="217"/>
    </row>
    <row r="328" spans="1:14" s="604" customFormat="1" ht="22.5" customHeight="1" x14ac:dyDescent="0.15">
      <c r="A328" s="620"/>
      <c r="B328" s="625"/>
      <c r="C328" s="630"/>
      <c r="D328" s="631"/>
      <c r="E328" s="631"/>
      <c r="F328" s="632"/>
      <c r="G328" s="632"/>
      <c r="H328" s="631"/>
      <c r="I328" s="631"/>
      <c r="J328" s="632"/>
      <c r="K328" s="601" t="s">
        <v>1240</v>
      </c>
      <c r="L328" s="649" t="s">
        <v>1229</v>
      </c>
      <c r="M328" s="317">
        <v>1200000</v>
      </c>
      <c r="N328" s="217"/>
    </row>
    <row r="329" spans="1:14" s="604" customFormat="1" ht="22.5" customHeight="1" x14ac:dyDescent="0.15">
      <c r="A329" s="620"/>
      <c r="B329" s="625"/>
      <c r="C329" s="630"/>
      <c r="D329" s="631"/>
      <c r="E329" s="631"/>
      <c r="F329" s="632"/>
      <c r="G329" s="632"/>
      <c r="H329" s="631"/>
      <c r="I329" s="631"/>
      <c r="J329" s="632"/>
      <c r="K329" s="601" t="s">
        <v>1241</v>
      </c>
      <c r="L329" s="649" t="s">
        <v>1227</v>
      </c>
      <c r="M329" s="317">
        <v>1000000</v>
      </c>
      <c r="N329" s="217"/>
    </row>
    <row r="330" spans="1:14" s="604" customFormat="1" ht="22.5" customHeight="1" x14ac:dyDescent="0.15">
      <c r="A330" s="620"/>
      <c r="B330" s="625"/>
      <c r="C330" s="630"/>
      <c r="D330" s="631"/>
      <c r="E330" s="631"/>
      <c r="F330" s="632"/>
      <c r="G330" s="632"/>
      <c r="H330" s="631"/>
      <c r="I330" s="631"/>
      <c r="J330" s="632"/>
      <c r="K330" s="601" t="s">
        <v>1242</v>
      </c>
      <c r="L330" s="649" t="s">
        <v>1982</v>
      </c>
      <c r="M330" s="317">
        <v>600000</v>
      </c>
      <c r="N330" s="217"/>
    </row>
    <row r="331" spans="1:14" s="604" customFormat="1" ht="22.5" customHeight="1" x14ac:dyDescent="0.15">
      <c r="A331" s="620"/>
      <c r="B331" s="625"/>
      <c r="C331" s="630"/>
      <c r="D331" s="631"/>
      <c r="E331" s="631"/>
      <c r="F331" s="632"/>
      <c r="G331" s="632"/>
      <c r="H331" s="631"/>
      <c r="I331" s="631"/>
      <c r="J331" s="632"/>
      <c r="K331" s="601" t="s">
        <v>172</v>
      </c>
      <c r="L331" s="649"/>
      <c r="M331" s="535">
        <v>720000</v>
      </c>
      <c r="N331" s="217"/>
    </row>
    <row r="332" spans="1:14" s="604" customFormat="1" ht="22.5" customHeight="1" x14ac:dyDescent="0.15">
      <c r="A332" s="620"/>
      <c r="B332" s="625"/>
      <c r="C332" s="630"/>
      <c r="D332" s="631"/>
      <c r="E332" s="631"/>
      <c r="F332" s="632"/>
      <c r="G332" s="632"/>
      <c r="H332" s="631"/>
      <c r="I332" s="631"/>
      <c r="J332" s="632"/>
      <c r="K332" s="601" t="s">
        <v>1244</v>
      </c>
      <c r="L332" s="649" t="s">
        <v>162</v>
      </c>
      <c r="M332" s="317">
        <v>120000</v>
      </c>
      <c r="N332" s="217"/>
    </row>
    <row r="333" spans="1:14" s="604" customFormat="1" ht="22.5" customHeight="1" x14ac:dyDescent="0.15">
      <c r="A333" s="620"/>
      <c r="B333" s="625"/>
      <c r="C333" s="630"/>
      <c r="D333" s="631"/>
      <c r="E333" s="631"/>
      <c r="F333" s="632"/>
      <c r="G333" s="632"/>
      <c r="H333" s="631"/>
      <c r="I333" s="631"/>
      <c r="J333" s="632"/>
      <c r="K333" s="601" t="s">
        <v>1245</v>
      </c>
      <c r="L333" s="649" t="s">
        <v>162</v>
      </c>
      <c r="M333" s="317">
        <v>120000</v>
      </c>
      <c r="N333" s="217"/>
    </row>
    <row r="334" spans="1:14" s="604" customFormat="1" ht="22.5" customHeight="1" x14ac:dyDescent="0.15">
      <c r="A334" s="620"/>
      <c r="B334" s="625"/>
      <c r="C334" s="630"/>
      <c r="D334" s="631"/>
      <c r="E334" s="631"/>
      <c r="F334" s="632"/>
      <c r="G334" s="632"/>
      <c r="H334" s="631"/>
      <c r="I334" s="631"/>
      <c r="J334" s="632"/>
      <c r="K334" s="601" t="s">
        <v>1246</v>
      </c>
      <c r="L334" s="649" t="s">
        <v>162</v>
      </c>
      <c r="M334" s="317">
        <v>120000</v>
      </c>
      <c r="N334" s="217"/>
    </row>
    <row r="335" spans="1:14" s="604" customFormat="1" ht="22.5" customHeight="1" x14ac:dyDescent="0.15">
      <c r="A335" s="620"/>
      <c r="B335" s="625"/>
      <c r="C335" s="630"/>
      <c r="D335" s="631"/>
      <c r="E335" s="631"/>
      <c r="F335" s="632"/>
      <c r="G335" s="632"/>
      <c r="H335" s="631"/>
      <c r="I335" s="631"/>
      <c r="J335" s="632"/>
      <c r="K335" s="601" t="s">
        <v>1247</v>
      </c>
      <c r="L335" s="649" t="s">
        <v>162</v>
      </c>
      <c r="M335" s="317">
        <v>120000</v>
      </c>
      <c r="N335" s="217"/>
    </row>
    <row r="336" spans="1:14" s="604" customFormat="1" ht="22.5" customHeight="1" x14ac:dyDescent="0.15">
      <c r="A336" s="620"/>
      <c r="B336" s="625"/>
      <c r="C336" s="630"/>
      <c r="D336" s="631"/>
      <c r="E336" s="631"/>
      <c r="F336" s="632"/>
      <c r="G336" s="632"/>
      <c r="H336" s="631"/>
      <c r="I336" s="631"/>
      <c r="J336" s="632"/>
      <c r="K336" s="601" t="s">
        <v>1248</v>
      </c>
      <c r="L336" s="649" t="s">
        <v>162</v>
      </c>
      <c r="M336" s="317">
        <v>120000</v>
      </c>
      <c r="N336" s="217"/>
    </row>
    <row r="337" spans="1:14" s="604" customFormat="1" ht="22.5" customHeight="1" x14ac:dyDescent="0.15">
      <c r="A337" s="620"/>
      <c r="B337" s="625"/>
      <c r="C337" s="630"/>
      <c r="D337" s="631"/>
      <c r="E337" s="631"/>
      <c r="F337" s="632"/>
      <c r="G337" s="632"/>
      <c r="H337" s="631"/>
      <c r="I337" s="631"/>
      <c r="J337" s="632"/>
      <c r="K337" s="601" t="s">
        <v>1249</v>
      </c>
      <c r="L337" s="649" t="s">
        <v>162</v>
      </c>
      <c r="M337" s="317">
        <v>120000</v>
      </c>
      <c r="N337" s="217"/>
    </row>
    <row r="338" spans="1:14" s="604" customFormat="1" ht="22.5" customHeight="1" x14ac:dyDescent="0.15">
      <c r="A338" s="620"/>
      <c r="B338" s="625"/>
      <c r="C338" s="630"/>
      <c r="D338" s="631"/>
      <c r="E338" s="631"/>
      <c r="F338" s="632"/>
      <c r="G338" s="632"/>
      <c r="H338" s="631"/>
      <c r="I338" s="631"/>
      <c r="J338" s="632"/>
      <c r="K338" s="601" t="s">
        <v>171</v>
      </c>
      <c r="L338" s="649"/>
      <c r="M338" s="535">
        <v>1325000</v>
      </c>
      <c r="N338" s="217"/>
    </row>
    <row r="339" spans="1:14" s="604" customFormat="1" ht="22.5" customHeight="1" x14ac:dyDescent="0.15">
      <c r="A339" s="620"/>
      <c r="B339" s="625"/>
      <c r="C339" s="630"/>
      <c r="D339" s="631"/>
      <c r="E339" s="631"/>
      <c r="F339" s="632"/>
      <c r="G339" s="632"/>
      <c r="H339" s="631"/>
      <c r="I339" s="631"/>
      <c r="J339" s="632"/>
      <c r="K339" s="601" t="s">
        <v>1250</v>
      </c>
      <c r="L339" s="649" t="s">
        <v>1251</v>
      </c>
      <c r="M339" s="317">
        <v>300000</v>
      </c>
      <c r="N339" s="217"/>
    </row>
    <row r="340" spans="1:14" s="604" customFormat="1" ht="22.5" customHeight="1" x14ac:dyDescent="0.15">
      <c r="A340" s="620"/>
      <c r="B340" s="625"/>
      <c r="C340" s="630"/>
      <c r="D340" s="631"/>
      <c r="E340" s="631"/>
      <c r="F340" s="632"/>
      <c r="G340" s="632"/>
      <c r="H340" s="631"/>
      <c r="I340" s="631"/>
      <c r="J340" s="632"/>
      <c r="K340" s="601" t="s">
        <v>1252</v>
      </c>
      <c r="L340" s="649" t="s">
        <v>1253</v>
      </c>
      <c r="M340" s="317">
        <v>125000</v>
      </c>
      <c r="N340" s="217"/>
    </row>
    <row r="341" spans="1:14" s="604" customFormat="1" ht="22.5" customHeight="1" x14ac:dyDescent="0.15">
      <c r="A341" s="620"/>
      <c r="B341" s="625"/>
      <c r="C341" s="630"/>
      <c r="D341" s="631"/>
      <c r="E341" s="631"/>
      <c r="F341" s="632"/>
      <c r="G341" s="632"/>
      <c r="H341" s="631"/>
      <c r="I341" s="631"/>
      <c r="J341" s="632"/>
      <c r="K341" s="601" t="s">
        <v>1254</v>
      </c>
      <c r="L341" s="649" t="s">
        <v>1251</v>
      </c>
      <c r="M341" s="317">
        <v>300000</v>
      </c>
      <c r="N341" s="217"/>
    </row>
    <row r="342" spans="1:14" ht="22.5" customHeight="1" x14ac:dyDescent="0.15">
      <c r="A342" s="169"/>
      <c r="B342" s="178"/>
      <c r="C342" s="184"/>
      <c r="D342" s="631"/>
      <c r="E342" s="185"/>
      <c r="F342" s="632"/>
      <c r="G342" s="186"/>
      <c r="H342" s="185"/>
      <c r="I342" s="185"/>
      <c r="J342" s="186"/>
      <c r="K342" s="601" t="s">
        <v>1255</v>
      </c>
      <c r="L342" s="644" t="s">
        <v>1251</v>
      </c>
      <c r="M342" s="337">
        <v>300000</v>
      </c>
      <c r="N342" s="234">
        <v>3000000</v>
      </c>
    </row>
    <row r="343" spans="1:14" ht="22.5" customHeight="1" x14ac:dyDescent="0.15">
      <c r="A343" s="169"/>
      <c r="B343" s="178"/>
      <c r="C343" s="184"/>
      <c r="D343" s="631"/>
      <c r="E343" s="185"/>
      <c r="F343" s="632"/>
      <c r="G343" s="186"/>
      <c r="H343" s="185"/>
      <c r="I343" s="185"/>
      <c r="J343" s="186"/>
      <c r="K343" s="601" t="s">
        <v>1256</v>
      </c>
      <c r="L343" s="233" t="s">
        <v>1251</v>
      </c>
      <c r="M343" s="337">
        <v>300000</v>
      </c>
      <c r="N343" s="234">
        <v>1000000</v>
      </c>
    </row>
    <row r="344" spans="1:14" ht="22.5" customHeight="1" x14ac:dyDescent="0.15">
      <c r="A344" s="169"/>
      <c r="B344" s="178"/>
      <c r="C344" s="184"/>
      <c r="D344" s="631"/>
      <c r="E344" s="185"/>
      <c r="F344" s="632"/>
      <c r="G344" s="186"/>
      <c r="H344" s="185"/>
      <c r="I344" s="185"/>
      <c r="J344" s="186"/>
      <c r="K344" s="601" t="s">
        <v>170</v>
      </c>
      <c r="L344" s="644"/>
      <c r="M344" s="595">
        <v>600000</v>
      </c>
      <c r="N344" s="234">
        <v>0</v>
      </c>
    </row>
    <row r="345" spans="1:14" ht="22.5" customHeight="1" x14ac:dyDescent="0.15">
      <c r="A345" s="169"/>
      <c r="B345" s="178"/>
      <c r="C345" s="184"/>
      <c r="D345" s="631"/>
      <c r="E345" s="185"/>
      <c r="F345" s="632"/>
      <c r="G345" s="186"/>
      <c r="H345" s="185"/>
      <c r="I345" s="185"/>
      <c r="J345" s="186"/>
      <c r="K345" s="601" t="s">
        <v>1257</v>
      </c>
      <c r="L345" s="602" t="s">
        <v>1258</v>
      </c>
      <c r="M345" s="590">
        <v>600000</v>
      </c>
      <c r="N345" s="216">
        <v>120000</v>
      </c>
    </row>
    <row r="346" spans="1:14" ht="22.5" customHeight="1" x14ac:dyDescent="0.15">
      <c r="A346" s="169"/>
      <c r="B346" s="178"/>
      <c r="C346" s="184"/>
      <c r="D346" s="631"/>
      <c r="E346" s="185"/>
      <c r="F346" s="632"/>
      <c r="G346" s="186"/>
      <c r="H346" s="185"/>
      <c r="I346" s="185"/>
      <c r="J346" s="186"/>
      <c r="K346" s="601" t="s">
        <v>169</v>
      </c>
      <c r="L346" s="602"/>
      <c r="M346" s="589">
        <v>350000</v>
      </c>
      <c r="N346" s="214">
        <v>625000</v>
      </c>
    </row>
    <row r="347" spans="1:14" ht="22.5" customHeight="1" x14ac:dyDescent="0.15">
      <c r="A347" s="169"/>
      <c r="B347" s="178"/>
      <c r="C347" s="184"/>
      <c r="D347" s="631"/>
      <c r="E347" s="185"/>
      <c r="F347" s="632"/>
      <c r="G347" s="186"/>
      <c r="H347" s="185"/>
      <c r="I347" s="185"/>
      <c r="J347" s="186"/>
      <c r="K347" s="601" t="s">
        <v>1259</v>
      </c>
      <c r="L347" s="233" t="s">
        <v>1260</v>
      </c>
      <c r="M347" s="337">
        <v>50000</v>
      </c>
      <c r="N347" s="234">
        <v>300000</v>
      </c>
    </row>
    <row r="348" spans="1:14" ht="22.5" customHeight="1" x14ac:dyDescent="0.15">
      <c r="A348" s="169"/>
      <c r="B348" s="178"/>
      <c r="C348" s="184"/>
      <c r="D348" s="631"/>
      <c r="E348" s="185"/>
      <c r="F348" s="632"/>
      <c r="G348" s="186"/>
      <c r="H348" s="185"/>
      <c r="I348" s="185"/>
      <c r="J348" s="186"/>
      <c r="K348" s="601" t="s">
        <v>1261</v>
      </c>
      <c r="L348" s="233" t="s">
        <v>1262</v>
      </c>
      <c r="M348" s="337">
        <v>50000</v>
      </c>
      <c r="N348" s="234">
        <v>125000</v>
      </c>
    </row>
    <row r="349" spans="1:14" ht="22.5" customHeight="1" x14ac:dyDescent="0.15">
      <c r="A349" s="169"/>
      <c r="B349" s="178"/>
      <c r="C349" s="184"/>
      <c r="D349" s="631"/>
      <c r="E349" s="185"/>
      <c r="F349" s="632"/>
      <c r="G349" s="186"/>
      <c r="H349" s="185"/>
      <c r="I349" s="185"/>
      <c r="J349" s="186"/>
      <c r="K349" s="601" t="s">
        <v>1263</v>
      </c>
      <c r="L349" s="233" t="s">
        <v>1262</v>
      </c>
      <c r="M349" s="337">
        <v>50000</v>
      </c>
      <c r="N349" s="234">
        <v>200000</v>
      </c>
    </row>
    <row r="350" spans="1:14" ht="22.5" customHeight="1" x14ac:dyDescent="0.15">
      <c r="A350" s="169"/>
      <c r="B350" s="178"/>
      <c r="C350" s="184"/>
      <c r="D350" s="631"/>
      <c r="E350" s="185"/>
      <c r="F350" s="632"/>
      <c r="G350" s="186"/>
      <c r="H350" s="185"/>
      <c r="I350" s="185"/>
      <c r="J350" s="186"/>
      <c r="K350" s="601" t="s">
        <v>1254</v>
      </c>
      <c r="L350" s="602" t="s">
        <v>1264</v>
      </c>
      <c r="M350" s="590">
        <v>100000</v>
      </c>
      <c r="N350" s="216">
        <v>100000</v>
      </c>
    </row>
    <row r="351" spans="1:14" ht="22.5" customHeight="1" x14ac:dyDescent="0.15">
      <c r="A351" s="169"/>
      <c r="B351" s="178"/>
      <c r="C351" s="184"/>
      <c r="D351" s="631"/>
      <c r="E351" s="185"/>
      <c r="F351" s="632"/>
      <c r="G351" s="186"/>
      <c r="H351" s="185"/>
      <c r="I351" s="185"/>
      <c r="J351" s="186"/>
      <c r="K351" s="601" t="s">
        <v>1255</v>
      </c>
      <c r="L351" s="602" t="s">
        <v>1260</v>
      </c>
      <c r="M351" s="590">
        <v>50000</v>
      </c>
      <c r="N351" s="216">
        <v>100000</v>
      </c>
    </row>
    <row r="352" spans="1:14" ht="22.5" customHeight="1" x14ac:dyDescent="0.15">
      <c r="A352" s="169"/>
      <c r="B352" s="178"/>
      <c r="C352" s="184"/>
      <c r="D352" s="631"/>
      <c r="E352" s="185"/>
      <c r="F352" s="632"/>
      <c r="G352" s="186"/>
      <c r="H352" s="185"/>
      <c r="I352" s="185"/>
      <c r="J352" s="186"/>
      <c r="K352" s="601" t="s">
        <v>1265</v>
      </c>
      <c r="L352" s="602" t="s">
        <v>1260</v>
      </c>
      <c r="M352" s="590">
        <v>50000</v>
      </c>
      <c r="N352" s="216">
        <v>100000</v>
      </c>
    </row>
    <row r="353" spans="1:14" ht="22.5" customHeight="1" x14ac:dyDescent="0.15">
      <c r="A353" s="169"/>
      <c r="B353" s="178"/>
      <c r="C353" s="179" t="s">
        <v>463</v>
      </c>
      <c r="D353" s="622">
        <v>53874</v>
      </c>
      <c r="E353" s="172">
        <f>+D353</f>
        <v>53874</v>
      </c>
      <c r="F353" s="622">
        <v>54563</v>
      </c>
      <c r="G353" s="172">
        <f>+F353</f>
        <v>54563</v>
      </c>
      <c r="H353" s="172">
        <f>+E353-G353</f>
        <v>-689</v>
      </c>
      <c r="I353" s="172">
        <v>59524</v>
      </c>
      <c r="J353" s="172">
        <v>-4961.1999999999971</v>
      </c>
      <c r="K353" s="187"/>
      <c r="L353" s="188"/>
      <c r="M353" s="334"/>
      <c r="N353" s="189"/>
    </row>
    <row r="354" spans="1:14" ht="22.5" customHeight="1" x14ac:dyDescent="0.15">
      <c r="A354" s="169"/>
      <c r="B354" s="178"/>
      <c r="C354" s="180"/>
      <c r="D354" s="628"/>
      <c r="E354" s="181"/>
      <c r="F354" s="629"/>
      <c r="G354" s="182"/>
      <c r="H354" s="181"/>
      <c r="I354" s="181"/>
      <c r="J354" s="182"/>
      <c r="K354" s="601" t="s">
        <v>168</v>
      </c>
      <c r="L354" s="602"/>
      <c r="M354" s="589">
        <v>13700000</v>
      </c>
      <c r="N354" s="214">
        <v>11310000</v>
      </c>
    </row>
    <row r="355" spans="1:14" ht="22.5" customHeight="1" x14ac:dyDescent="0.15">
      <c r="A355" s="169"/>
      <c r="B355" s="178"/>
      <c r="C355" s="184"/>
      <c r="D355" s="631"/>
      <c r="E355" s="185"/>
      <c r="F355" s="632"/>
      <c r="G355" s="186"/>
      <c r="H355" s="185"/>
      <c r="I355" s="185"/>
      <c r="J355" s="186"/>
      <c r="K355" s="601" t="s">
        <v>316</v>
      </c>
      <c r="L355" s="305" t="s">
        <v>1267</v>
      </c>
      <c r="M355" s="317">
        <v>2400000</v>
      </c>
      <c r="N355" s="217">
        <v>2400000</v>
      </c>
    </row>
    <row r="356" spans="1:14" ht="22.5" customHeight="1" x14ac:dyDescent="0.15">
      <c r="A356" s="169"/>
      <c r="B356" s="178"/>
      <c r="C356" s="184"/>
      <c r="D356" s="631"/>
      <c r="E356" s="185"/>
      <c r="F356" s="632"/>
      <c r="G356" s="186"/>
      <c r="H356" s="185"/>
      <c r="I356" s="185"/>
      <c r="J356" s="186"/>
      <c r="K356" s="601" t="s">
        <v>317</v>
      </c>
      <c r="L356" s="649" t="s">
        <v>1268</v>
      </c>
      <c r="M356" s="317">
        <v>1000000</v>
      </c>
      <c r="N356" s="217">
        <v>600000</v>
      </c>
    </row>
    <row r="357" spans="1:14" ht="22.5" customHeight="1" x14ac:dyDescent="0.15">
      <c r="A357" s="169"/>
      <c r="B357" s="178"/>
      <c r="C357" s="184"/>
      <c r="D357" s="631"/>
      <c r="E357" s="185"/>
      <c r="F357" s="632"/>
      <c r="G357" s="186"/>
      <c r="H357" s="185"/>
      <c r="I357" s="185"/>
      <c r="J357" s="186"/>
      <c r="K357" s="601" t="s">
        <v>318</v>
      </c>
      <c r="L357" s="649" t="s">
        <v>1269</v>
      </c>
      <c r="M357" s="317">
        <v>300000</v>
      </c>
      <c r="N357" s="217">
        <v>310000</v>
      </c>
    </row>
    <row r="358" spans="1:14" ht="22.5" customHeight="1" x14ac:dyDescent="0.15">
      <c r="A358" s="169"/>
      <c r="B358" s="178"/>
      <c r="C358" s="184"/>
      <c r="D358" s="631"/>
      <c r="E358" s="185"/>
      <c r="F358" s="632"/>
      <c r="G358" s="186"/>
      <c r="H358" s="185"/>
      <c r="I358" s="185"/>
      <c r="J358" s="186"/>
      <c r="K358" s="601" t="s">
        <v>319</v>
      </c>
      <c r="L358" s="305" t="s">
        <v>1270</v>
      </c>
      <c r="M358" s="317">
        <v>10000000</v>
      </c>
      <c r="N358" s="217">
        <v>8000000</v>
      </c>
    </row>
    <row r="359" spans="1:14" ht="22.5" customHeight="1" x14ac:dyDescent="0.15">
      <c r="A359" s="169"/>
      <c r="B359" s="178"/>
      <c r="C359" s="184"/>
      <c r="D359" s="631"/>
      <c r="E359" s="185"/>
      <c r="F359" s="632"/>
      <c r="G359" s="186"/>
      <c r="H359" s="185"/>
      <c r="I359" s="185"/>
      <c r="J359" s="186"/>
      <c r="K359" s="601" t="s">
        <v>167</v>
      </c>
      <c r="L359" s="602"/>
      <c r="M359" s="589">
        <v>6000000</v>
      </c>
      <c r="N359" s="214">
        <v>8000000</v>
      </c>
    </row>
    <row r="360" spans="1:14" ht="22.5" customHeight="1" x14ac:dyDescent="0.15">
      <c r="A360" s="169"/>
      <c r="B360" s="178"/>
      <c r="C360" s="184"/>
      <c r="D360" s="631"/>
      <c r="E360" s="185"/>
      <c r="F360" s="632"/>
      <c r="G360" s="186"/>
      <c r="H360" s="185"/>
      <c r="I360" s="185"/>
      <c r="J360" s="186"/>
      <c r="K360" s="601" t="s">
        <v>1271</v>
      </c>
      <c r="L360" s="649" t="s">
        <v>1983</v>
      </c>
      <c r="M360" s="317">
        <v>6000000</v>
      </c>
      <c r="N360" s="217">
        <v>8000000</v>
      </c>
    </row>
    <row r="361" spans="1:14" ht="22.5" customHeight="1" x14ac:dyDescent="0.15">
      <c r="A361" s="169"/>
      <c r="B361" s="178"/>
      <c r="C361" s="184"/>
      <c r="D361" s="631"/>
      <c r="E361" s="185"/>
      <c r="F361" s="632"/>
      <c r="G361" s="186"/>
      <c r="H361" s="185"/>
      <c r="I361" s="185"/>
      <c r="J361" s="186"/>
      <c r="K361" s="601" t="s">
        <v>166</v>
      </c>
      <c r="L361" s="649"/>
      <c r="M361" s="535">
        <v>3360000</v>
      </c>
      <c r="N361" s="217"/>
    </row>
    <row r="362" spans="1:14" ht="22.5" customHeight="1" x14ac:dyDescent="0.15">
      <c r="A362" s="169"/>
      <c r="B362" s="178"/>
      <c r="C362" s="184"/>
      <c r="D362" s="631"/>
      <c r="E362" s="185"/>
      <c r="F362" s="632"/>
      <c r="G362" s="186"/>
      <c r="H362" s="185"/>
      <c r="I362" s="185"/>
      <c r="J362" s="186"/>
      <c r="K362" s="601" t="s">
        <v>320</v>
      </c>
      <c r="L362" s="649" t="s">
        <v>1273</v>
      </c>
      <c r="M362" s="317">
        <v>3360000</v>
      </c>
      <c r="N362" s="217"/>
    </row>
    <row r="363" spans="1:14" s="604" customFormat="1" ht="22.5" customHeight="1" x14ac:dyDescent="0.15">
      <c r="A363" s="620"/>
      <c r="B363" s="625"/>
      <c r="C363" s="630"/>
      <c r="D363" s="631"/>
      <c r="E363" s="631"/>
      <c r="F363" s="632"/>
      <c r="G363" s="632"/>
      <c r="H363" s="631"/>
      <c r="I363" s="631"/>
      <c r="J363" s="632"/>
      <c r="K363" s="601" t="s">
        <v>165</v>
      </c>
      <c r="L363" s="649"/>
      <c r="M363" s="535">
        <v>2000000</v>
      </c>
      <c r="N363" s="217"/>
    </row>
    <row r="364" spans="1:14" s="604" customFormat="1" ht="22.5" customHeight="1" x14ac:dyDescent="0.15">
      <c r="A364" s="620"/>
      <c r="B364" s="625"/>
      <c r="C364" s="630"/>
      <c r="D364" s="631"/>
      <c r="E364" s="631"/>
      <c r="F364" s="632"/>
      <c r="G364" s="632"/>
      <c r="H364" s="631"/>
      <c r="I364" s="631"/>
      <c r="J364" s="632"/>
      <c r="K364" s="601" t="s">
        <v>164</v>
      </c>
      <c r="L364" s="649" t="s">
        <v>1274</v>
      </c>
      <c r="M364" s="317">
        <v>2000000</v>
      </c>
      <c r="N364" s="217"/>
    </row>
    <row r="365" spans="1:14" s="604" customFormat="1" ht="22.5" customHeight="1" x14ac:dyDescent="0.15">
      <c r="A365" s="620"/>
      <c r="B365" s="625"/>
      <c r="C365" s="630"/>
      <c r="D365" s="631"/>
      <c r="E365" s="631"/>
      <c r="F365" s="632"/>
      <c r="G365" s="632"/>
      <c r="H365" s="631"/>
      <c r="I365" s="631"/>
      <c r="J365" s="632"/>
      <c r="K365" s="601" t="s">
        <v>1275</v>
      </c>
      <c r="L365" s="649"/>
      <c r="M365" s="535">
        <v>1200000</v>
      </c>
      <c r="N365" s="217"/>
    </row>
    <row r="366" spans="1:14" s="604" customFormat="1" ht="22.5" customHeight="1" x14ac:dyDescent="0.15">
      <c r="A366" s="620"/>
      <c r="B366" s="625"/>
      <c r="C366" s="630"/>
      <c r="D366" s="631"/>
      <c r="E366" s="631"/>
      <c r="F366" s="632"/>
      <c r="G366" s="632"/>
      <c r="H366" s="631"/>
      <c r="I366" s="631"/>
      <c r="J366" s="632"/>
      <c r="K366" s="601" t="s">
        <v>1276</v>
      </c>
      <c r="L366" s="649" t="s">
        <v>1277</v>
      </c>
      <c r="M366" s="317">
        <v>1200000</v>
      </c>
      <c r="N366" s="217"/>
    </row>
    <row r="367" spans="1:14" s="604" customFormat="1" ht="22.5" customHeight="1" x14ac:dyDescent="0.15">
      <c r="A367" s="620"/>
      <c r="B367" s="625"/>
      <c r="C367" s="630"/>
      <c r="D367" s="631"/>
      <c r="E367" s="631"/>
      <c r="F367" s="632"/>
      <c r="G367" s="632"/>
      <c r="H367" s="631"/>
      <c r="I367" s="631"/>
      <c r="J367" s="632"/>
      <c r="K367" s="601" t="s">
        <v>163</v>
      </c>
      <c r="L367" s="649"/>
      <c r="M367" s="535">
        <v>27614000</v>
      </c>
      <c r="N367" s="217"/>
    </row>
    <row r="368" spans="1:14" s="604" customFormat="1" ht="22.5" customHeight="1" x14ac:dyDescent="0.15">
      <c r="A368" s="620"/>
      <c r="B368" s="625"/>
      <c r="C368" s="630"/>
      <c r="D368" s="631"/>
      <c r="E368" s="631"/>
      <c r="F368" s="632"/>
      <c r="G368" s="632"/>
      <c r="H368" s="631"/>
      <c r="I368" s="631"/>
      <c r="J368" s="632"/>
      <c r="K368" s="601" t="s">
        <v>1278</v>
      </c>
      <c r="L368" s="649" t="s">
        <v>1279</v>
      </c>
      <c r="M368" s="317">
        <v>714000</v>
      </c>
      <c r="N368" s="217"/>
    </row>
    <row r="369" spans="1:14" s="604" customFormat="1" ht="22.5" customHeight="1" x14ac:dyDescent="0.15">
      <c r="A369" s="620"/>
      <c r="B369" s="625"/>
      <c r="C369" s="630"/>
      <c r="D369" s="631"/>
      <c r="E369" s="631"/>
      <c r="F369" s="632"/>
      <c r="G369" s="632"/>
      <c r="H369" s="631"/>
      <c r="I369" s="631"/>
      <c r="J369" s="632"/>
      <c r="K369" s="601" t="s">
        <v>321</v>
      </c>
      <c r="L369" s="649" t="s">
        <v>1280</v>
      </c>
      <c r="M369" s="317">
        <v>2160000</v>
      </c>
      <c r="N369" s="217"/>
    </row>
    <row r="370" spans="1:14" s="604" customFormat="1" ht="22.5" customHeight="1" x14ac:dyDescent="0.15">
      <c r="A370" s="620"/>
      <c r="B370" s="625"/>
      <c r="C370" s="630"/>
      <c r="D370" s="631"/>
      <c r="E370" s="631"/>
      <c r="F370" s="632"/>
      <c r="G370" s="632"/>
      <c r="H370" s="631"/>
      <c r="I370" s="631"/>
      <c r="J370" s="632"/>
      <c r="K370" s="601" t="s">
        <v>1281</v>
      </c>
      <c r="L370" s="649" t="s">
        <v>1282</v>
      </c>
      <c r="M370" s="317">
        <v>570000</v>
      </c>
      <c r="N370" s="217"/>
    </row>
    <row r="371" spans="1:14" s="604" customFormat="1" ht="22.5" customHeight="1" x14ac:dyDescent="0.15">
      <c r="A371" s="620"/>
      <c r="B371" s="625"/>
      <c r="C371" s="630"/>
      <c r="D371" s="631"/>
      <c r="E371" s="631"/>
      <c r="F371" s="632"/>
      <c r="G371" s="632"/>
      <c r="H371" s="631"/>
      <c r="I371" s="631"/>
      <c r="J371" s="632"/>
      <c r="K371" s="601" t="s">
        <v>1283</v>
      </c>
      <c r="L371" s="649" t="s">
        <v>1284</v>
      </c>
      <c r="M371" s="317">
        <v>300000</v>
      </c>
      <c r="N371" s="217"/>
    </row>
    <row r="372" spans="1:14" s="604" customFormat="1" ht="22.5" customHeight="1" x14ac:dyDescent="0.15">
      <c r="A372" s="620"/>
      <c r="B372" s="625"/>
      <c r="C372" s="630"/>
      <c r="D372" s="631"/>
      <c r="E372" s="631"/>
      <c r="F372" s="632"/>
      <c r="G372" s="632"/>
      <c r="H372" s="631"/>
      <c r="I372" s="631"/>
      <c r="J372" s="632"/>
      <c r="K372" s="601" t="s">
        <v>1285</v>
      </c>
      <c r="L372" s="649" t="s">
        <v>1286</v>
      </c>
      <c r="M372" s="317">
        <v>1000000</v>
      </c>
      <c r="N372" s="217"/>
    </row>
    <row r="373" spans="1:14" s="604" customFormat="1" ht="22.5" customHeight="1" x14ac:dyDescent="0.15">
      <c r="A373" s="620"/>
      <c r="B373" s="625"/>
      <c r="C373" s="630"/>
      <c r="D373" s="631"/>
      <c r="E373" s="631"/>
      <c r="F373" s="632"/>
      <c r="G373" s="632"/>
      <c r="H373" s="631"/>
      <c r="I373" s="631"/>
      <c r="J373" s="632"/>
      <c r="K373" s="601" t="s">
        <v>1287</v>
      </c>
      <c r="L373" s="649" t="s">
        <v>1288</v>
      </c>
      <c r="M373" s="317">
        <v>1500000</v>
      </c>
      <c r="N373" s="217"/>
    </row>
    <row r="374" spans="1:14" s="604" customFormat="1" ht="22.5" customHeight="1" x14ac:dyDescent="0.15">
      <c r="A374" s="620"/>
      <c r="B374" s="625"/>
      <c r="C374" s="630"/>
      <c r="D374" s="631"/>
      <c r="E374" s="631"/>
      <c r="F374" s="632"/>
      <c r="G374" s="632"/>
      <c r="H374" s="631"/>
      <c r="I374" s="631"/>
      <c r="J374" s="632"/>
      <c r="K374" s="601" t="s">
        <v>322</v>
      </c>
      <c r="L374" s="649" t="s">
        <v>1289</v>
      </c>
      <c r="M374" s="317">
        <v>5000000</v>
      </c>
      <c r="N374" s="217"/>
    </row>
    <row r="375" spans="1:14" s="604" customFormat="1" ht="22.5" customHeight="1" x14ac:dyDescent="0.15">
      <c r="A375" s="620"/>
      <c r="B375" s="625"/>
      <c r="C375" s="630"/>
      <c r="D375" s="631"/>
      <c r="E375" s="631"/>
      <c r="F375" s="632"/>
      <c r="G375" s="632"/>
      <c r="H375" s="631"/>
      <c r="I375" s="631"/>
      <c r="J375" s="632"/>
      <c r="K375" s="601" t="s">
        <v>1290</v>
      </c>
      <c r="L375" s="649" t="s">
        <v>66</v>
      </c>
      <c r="M375" s="317">
        <v>300000</v>
      </c>
      <c r="N375" s="217"/>
    </row>
    <row r="376" spans="1:14" ht="22.5" customHeight="1" x14ac:dyDescent="0.15">
      <c r="A376" s="169"/>
      <c r="B376" s="178"/>
      <c r="C376" s="184"/>
      <c r="D376" s="631"/>
      <c r="E376" s="185"/>
      <c r="F376" s="632"/>
      <c r="G376" s="186"/>
      <c r="H376" s="185"/>
      <c r="I376" s="185"/>
      <c r="J376" s="186"/>
      <c r="K376" s="601" t="s">
        <v>1292</v>
      </c>
      <c r="L376" s="602" t="s">
        <v>1293</v>
      </c>
      <c r="M376" s="590">
        <v>250000</v>
      </c>
      <c r="N376" s="214">
        <v>3500000</v>
      </c>
    </row>
    <row r="377" spans="1:14" ht="22.5" customHeight="1" x14ac:dyDescent="0.15">
      <c r="A377" s="169"/>
      <c r="B377" s="178"/>
      <c r="C377" s="184"/>
      <c r="D377" s="631"/>
      <c r="E377" s="185"/>
      <c r="F377" s="632"/>
      <c r="G377" s="186"/>
      <c r="H377" s="185"/>
      <c r="I377" s="185"/>
      <c r="J377" s="186"/>
      <c r="K377" s="601" t="s">
        <v>1294</v>
      </c>
      <c r="L377" s="644" t="s">
        <v>114</v>
      </c>
      <c r="M377" s="659">
        <v>150000</v>
      </c>
      <c r="N377" s="234">
        <v>3500000</v>
      </c>
    </row>
    <row r="378" spans="1:14" ht="22.5" customHeight="1" x14ac:dyDescent="0.15">
      <c r="A378" s="169"/>
      <c r="B378" s="178"/>
      <c r="C378" s="184"/>
      <c r="D378" s="631"/>
      <c r="E378" s="185"/>
      <c r="F378" s="632"/>
      <c r="G378" s="186"/>
      <c r="H378" s="185"/>
      <c r="I378" s="185"/>
      <c r="J378" s="186"/>
      <c r="K378" s="601" t="s">
        <v>1295</v>
      </c>
      <c r="L378" s="602" t="s">
        <v>1296</v>
      </c>
      <c r="M378" s="590">
        <v>6000000</v>
      </c>
      <c r="N378" s="214">
        <v>1700000</v>
      </c>
    </row>
    <row r="379" spans="1:14" ht="22.5" customHeight="1" x14ac:dyDescent="0.15">
      <c r="A379" s="169"/>
      <c r="B379" s="178"/>
      <c r="C379" s="184"/>
      <c r="D379" s="631"/>
      <c r="E379" s="185"/>
      <c r="F379" s="632"/>
      <c r="G379" s="186"/>
      <c r="H379" s="185"/>
      <c r="I379" s="185"/>
      <c r="J379" s="186"/>
      <c r="K379" s="601" t="s">
        <v>161</v>
      </c>
      <c r="L379" s="305" t="s">
        <v>1984</v>
      </c>
      <c r="M379" s="655">
        <v>1200000</v>
      </c>
      <c r="N379" s="217">
        <v>600000</v>
      </c>
    </row>
    <row r="380" spans="1:14" ht="22.5" customHeight="1" x14ac:dyDescent="0.15">
      <c r="A380" s="169"/>
      <c r="B380" s="178"/>
      <c r="C380" s="184"/>
      <c r="D380" s="631"/>
      <c r="E380" s="185"/>
      <c r="F380" s="632"/>
      <c r="G380" s="186"/>
      <c r="H380" s="185"/>
      <c r="I380" s="185"/>
      <c r="J380" s="186"/>
      <c r="K380" s="601" t="s">
        <v>323</v>
      </c>
      <c r="L380" s="649" t="s">
        <v>324</v>
      </c>
      <c r="M380" s="655">
        <v>200000</v>
      </c>
      <c r="N380" s="217">
        <v>500000</v>
      </c>
    </row>
    <row r="381" spans="1:14" ht="22.5" customHeight="1" x14ac:dyDescent="0.15">
      <c r="A381" s="169"/>
      <c r="B381" s="178"/>
      <c r="C381" s="184"/>
      <c r="D381" s="631"/>
      <c r="E381" s="185"/>
      <c r="F381" s="632"/>
      <c r="G381" s="186"/>
      <c r="H381" s="185"/>
      <c r="I381" s="185"/>
      <c r="J381" s="186"/>
      <c r="K381" s="601" t="s">
        <v>325</v>
      </c>
      <c r="L381" s="602" t="s">
        <v>326</v>
      </c>
      <c r="M381" s="590">
        <v>120000</v>
      </c>
      <c r="N381" s="214">
        <v>2000000</v>
      </c>
    </row>
    <row r="382" spans="1:14" ht="22.5" customHeight="1" x14ac:dyDescent="0.15">
      <c r="A382" s="169"/>
      <c r="B382" s="178"/>
      <c r="C382" s="184"/>
      <c r="D382" s="631"/>
      <c r="E382" s="185"/>
      <c r="F382" s="632"/>
      <c r="G382" s="186"/>
      <c r="H382" s="185"/>
      <c r="I382" s="185"/>
      <c r="J382" s="186"/>
      <c r="K382" s="601" t="s">
        <v>1298</v>
      </c>
      <c r="L382" s="602" t="s">
        <v>113</v>
      </c>
      <c r="M382" s="590">
        <v>100000</v>
      </c>
      <c r="N382" s="216">
        <v>2000000</v>
      </c>
    </row>
    <row r="383" spans="1:14" ht="22.5" customHeight="1" x14ac:dyDescent="0.15">
      <c r="A383" s="169"/>
      <c r="B383" s="178"/>
      <c r="C383" s="184"/>
      <c r="D383" s="631"/>
      <c r="E383" s="185"/>
      <c r="F383" s="632"/>
      <c r="G383" s="186"/>
      <c r="H383" s="185"/>
      <c r="I383" s="185"/>
      <c r="J383" s="186"/>
      <c r="K383" s="601" t="s">
        <v>1300</v>
      </c>
      <c r="L383" s="602" t="s">
        <v>1985</v>
      </c>
      <c r="M383" s="590">
        <v>350000</v>
      </c>
      <c r="N383" s="214">
        <v>1200000</v>
      </c>
    </row>
    <row r="384" spans="1:14" ht="22.5" customHeight="1" x14ac:dyDescent="0.15">
      <c r="A384" s="169"/>
      <c r="B384" s="178"/>
      <c r="C384" s="184"/>
      <c r="D384" s="631"/>
      <c r="E384" s="185"/>
      <c r="F384" s="632"/>
      <c r="G384" s="186"/>
      <c r="H384" s="185"/>
      <c r="I384" s="185"/>
      <c r="J384" s="186"/>
      <c r="K384" s="601" t="s">
        <v>1302</v>
      </c>
      <c r="L384" s="602" t="s">
        <v>1303</v>
      </c>
      <c r="M384" s="590">
        <v>5600000</v>
      </c>
      <c r="N384" s="214">
        <v>15144000</v>
      </c>
    </row>
    <row r="385" spans="1:14" ht="22.5" customHeight="1" x14ac:dyDescent="0.15">
      <c r="A385" s="169"/>
      <c r="B385" s="178"/>
      <c r="C385" s="184"/>
      <c r="D385" s="631"/>
      <c r="E385" s="185"/>
      <c r="F385" s="632"/>
      <c r="G385" s="186"/>
      <c r="H385" s="185"/>
      <c r="I385" s="185"/>
      <c r="J385" s="186"/>
      <c r="K385" s="601" t="s">
        <v>1304</v>
      </c>
      <c r="L385" s="602" t="s">
        <v>1305</v>
      </c>
      <c r="M385" s="590">
        <v>1200000</v>
      </c>
      <c r="N385" s="216">
        <v>750000</v>
      </c>
    </row>
    <row r="386" spans="1:14" ht="22.5" customHeight="1" x14ac:dyDescent="0.15">
      <c r="A386" s="169"/>
      <c r="B386" s="178"/>
      <c r="C386" s="184"/>
      <c r="D386" s="631"/>
      <c r="E386" s="185"/>
      <c r="F386" s="632"/>
      <c r="G386" s="186"/>
      <c r="H386" s="185"/>
      <c r="I386" s="185"/>
      <c r="J386" s="186"/>
      <c r="K386" s="601" t="s">
        <v>1306</v>
      </c>
      <c r="L386" s="602" t="s">
        <v>1307</v>
      </c>
      <c r="M386" s="590">
        <v>900000</v>
      </c>
      <c r="N386" s="216">
        <v>1458000</v>
      </c>
    </row>
    <row r="387" spans="1:14" ht="22.5" customHeight="1" x14ac:dyDescent="0.15">
      <c r="A387" s="169"/>
      <c r="B387" s="178"/>
      <c r="C387" s="179" t="s">
        <v>464</v>
      </c>
      <c r="D387" s="622">
        <v>5830</v>
      </c>
      <c r="E387" s="172">
        <f>+D387</f>
        <v>5830</v>
      </c>
      <c r="F387" s="622">
        <v>7316</v>
      </c>
      <c r="G387" s="172">
        <f>+F387</f>
        <v>7316</v>
      </c>
      <c r="H387" s="172">
        <f>+E387-G387</f>
        <v>-1486</v>
      </c>
      <c r="I387" s="172">
        <v>8392</v>
      </c>
      <c r="J387" s="172">
        <v>-2222</v>
      </c>
      <c r="K387" s="187"/>
      <c r="L387" s="188"/>
      <c r="M387" s="334"/>
      <c r="N387" s="189"/>
    </row>
    <row r="388" spans="1:14" ht="22.5" customHeight="1" x14ac:dyDescent="0.15">
      <c r="A388" s="169"/>
      <c r="B388" s="178"/>
      <c r="C388" s="180"/>
      <c r="D388" s="628"/>
      <c r="E388" s="181"/>
      <c r="F388" s="629"/>
      <c r="G388" s="182"/>
      <c r="H388" s="181"/>
      <c r="I388" s="181"/>
      <c r="J388" s="182"/>
      <c r="K388" s="601" t="s">
        <v>160</v>
      </c>
      <c r="L388" s="602"/>
      <c r="M388" s="589">
        <v>370000</v>
      </c>
      <c r="N388" s="214">
        <v>800000</v>
      </c>
    </row>
    <row r="389" spans="1:14" ht="22.5" customHeight="1" x14ac:dyDescent="0.15">
      <c r="A389" s="169"/>
      <c r="B389" s="178"/>
      <c r="C389" s="184"/>
      <c r="D389" s="631"/>
      <c r="E389" s="185"/>
      <c r="F389" s="632"/>
      <c r="G389" s="186"/>
      <c r="H389" s="185"/>
      <c r="I389" s="185"/>
      <c r="J389" s="186"/>
      <c r="K389" s="601" t="s">
        <v>1309</v>
      </c>
      <c r="L389" s="602" t="s">
        <v>1310</v>
      </c>
      <c r="M389" s="590">
        <v>370000</v>
      </c>
      <c r="N389" s="216">
        <v>800000</v>
      </c>
    </row>
    <row r="390" spans="1:14" ht="22.5" customHeight="1" x14ac:dyDescent="0.15">
      <c r="A390" s="169"/>
      <c r="B390" s="178"/>
      <c r="C390" s="184"/>
      <c r="D390" s="631"/>
      <c r="E390" s="185"/>
      <c r="F390" s="632"/>
      <c r="G390" s="186"/>
      <c r="H390" s="185"/>
      <c r="I390" s="185"/>
      <c r="J390" s="186"/>
      <c r="K390" s="601" t="s">
        <v>159</v>
      </c>
      <c r="L390" s="602"/>
      <c r="M390" s="589">
        <v>2260000</v>
      </c>
      <c r="N390" s="214">
        <v>2973000</v>
      </c>
    </row>
    <row r="391" spans="1:14" ht="22.5" customHeight="1" x14ac:dyDescent="0.15">
      <c r="A391" s="169"/>
      <c r="B391" s="178"/>
      <c r="C391" s="184"/>
      <c r="D391" s="631"/>
      <c r="E391" s="185"/>
      <c r="F391" s="632"/>
      <c r="G391" s="186"/>
      <c r="H391" s="185"/>
      <c r="I391" s="185"/>
      <c r="J391" s="186"/>
      <c r="K391" s="601" t="s">
        <v>1311</v>
      </c>
      <c r="L391" s="649" t="s">
        <v>1986</v>
      </c>
      <c r="M391" s="317">
        <v>700000</v>
      </c>
      <c r="N391" s="217">
        <v>1200000</v>
      </c>
    </row>
    <row r="392" spans="1:14" ht="22.5" customHeight="1" x14ac:dyDescent="0.15">
      <c r="A392" s="169"/>
      <c r="B392" s="178"/>
      <c r="C392" s="184"/>
      <c r="D392" s="631"/>
      <c r="E392" s="185"/>
      <c r="F392" s="632"/>
      <c r="G392" s="186"/>
      <c r="H392" s="185"/>
      <c r="I392" s="185"/>
      <c r="J392" s="186"/>
      <c r="K392" s="601" t="s">
        <v>157</v>
      </c>
      <c r="L392" s="602" t="s">
        <v>1313</v>
      </c>
      <c r="M392" s="590">
        <v>400000</v>
      </c>
      <c r="N392" s="216">
        <v>13000</v>
      </c>
    </row>
    <row r="393" spans="1:14" ht="22.5" customHeight="1" x14ac:dyDescent="0.15">
      <c r="A393" s="169"/>
      <c r="B393" s="178"/>
      <c r="C393" s="184"/>
      <c r="D393" s="631"/>
      <c r="E393" s="185"/>
      <c r="F393" s="632"/>
      <c r="G393" s="186"/>
      <c r="H393" s="185"/>
      <c r="I393" s="185"/>
      <c r="J393" s="186"/>
      <c r="K393" s="601" t="s">
        <v>158</v>
      </c>
      <c r="L393" s="321" t="s">
        <v>1314</v>
      </c>
      <c r="M393" s="319">
        <v>960000</v>
      </c>
      <c r="N393" s="219">
        <v>400000</v>
      </c>
    </row>
    <row r="394" spans="1:14" ht="22.5" customHeight="1" x14ac:dyDescent="0.15">
      <c r="A394" s="169"/>
      <c r="B394" s="178"/>
      <c r="C394" s="184"/>
      <c r="D394" s="631"/>
      <c r="E394" s="185"/>
      <c r="F394" s="632"/>
      <c r="G394" s="186"/>
      <c r="H394" s="185"/>
      <c r="I394" s="185"/>
      <c r="J394" s="186"/>
      <c r="K394" s="601" t="s">
        <v>1315</v>
      </c>
      <c r="L394" s="602" t="s">
        <v>1316</v>
      </c>
      <c r="M394" s="590">
        <v>200000</v>
      </c>
      <c r="N394" s="216">
        <v>960000</v>
      </c>
    </row>
    <row r="395" spans="1:14" ht="22.5" customHeight="1" x14ac:dyDescent="0.15">
      <c r="A395" s="169"/>
      <c r="B395" s="178"/>
      <c r="C395" s="184"/>
      <c r="D395" s="631"/>
      <c r="E395" s="185"/>
      <c r="F395" s="632"/>
      <c r="G395" s="186"/>
      <c r="H395" s="185"/>
      <c r="I395" s="185"/>
      <c r="J395" s="186"/>
      <c r="K395" s="601" t="s">
        <v>156</v>
      </c>
      <c r="L395" s="602"/>
      <c r="M395" s="589">
        <v>3200000</v>
      </c>
      <c r="N395" s="214">
        <v>3200000</v>
      </c>
    </row>
    <row r="396" spans="1:14" ht="22.5" customHeight="1" x14ac:dyDescent="0.15">
      <c r="A396" s="169"/>
      <c r="B396" s="178"/>
      <c r="C396" s="184"/>
      <c r="D396" s="631"/>
      <c r="E396" s="185"/>
      <c r="F396" s="632"/>
      <c r="G396" s="186"/>
      <c r="H396" s="185"/>
      <c r="I396" s="185"/>
      <c r="J396" s="186"/>
      <c r="K396" s="601" t="s">
        <v>155</v>
      </c>
      <c r="L396" s="602" t="s">
        <v>1317</v>
      </c>
      <c r="M396" s="590">
        <v>200000</v>
      </c>
      <c r="N396" s="216">
        <v>200000</v>
      </c>
    </row>
    <row r="397" spans="1:14" ht="22.5" customHeight="1" x14ac:dyDescent="0.15">
      <c r="A397" s="169"/>
      <c r="B397" s="178"/>
      <c r="C397" s="184"/>
      <c r="D397" s="631"/>
      <c r="E397" s="185"/>
      <c r="F397" s="632"/>
      <c r="G397" s="186"/>
      <c r="H397" s="185"/>
      <c r="I397" s="185"/>
      <c r="J397" s="186"/>
      <c r="K397" s="601" t="s">
        <v>154</v>
      </c>
      <c r="L397" s="649" t="s">
        <v>1987</v>
      </c>
      <c r="M397" s="317">
        <v>3000000</v>
      </c>
      <c r="N397" s="217">
        <v>3000000</v>
      </c>
    </row>
    <row r="398" spans="1:14" ht="22.5" customHeight="1" x14ac:dyDescent="0.15">
      <c r="A398" s="169"/>
      <c r="B398" s="178"/>
      <c r="C398" s="179" t="s">
        <v>465</v>
      </c>
      <c r="D398" s="622">
        <v>68000</v>
      </c>
      <c r="E398" s="172">
        <f>+D398</f>
        <v>68000</v>
      </c>
      <c r="F398" s="622">
        <v>68000</v>
      </c>
      <c r="G398" s="172">
        <f>+F398</f>
        <v>68000</v>
      </c>
      <c r="H398" s="172">
        <f>+E398-G398</f>
        <v>0</v>
      </c>
      <c r="I398" s="172">
        <v>74291</v>
      </c>
      <c r="J398" s="172">
        <v>-6291</v>
      </c>
      <c r="K398" s="187"/>
      <c r="L398" s="188"/>
      <c r="M398" s="334"/>
      <c r="N398" s="189"/>
    </row>
    <row r="399" spans="1:14" ht="22.5" customHeight="1" x14ac:dyDescent="0.15">
      <c r="A399" s="169"/>
      <c r="B399" s="178"/>
      <c r="C399" s="180"/>
      <c r="D399" s="628"/>
      <c r="E399" s="181"/>
      <c r="F399" s="629"/>
      <c r="G399" s="182"/>
      <c r="H399" s="181"/>
      <c r="I399" s="181"/>
      <c r="J399" s="182"/>
      <c r="K399" s="601" t="s">
        <v>153</v>
      </c>
      <c r="L399" s="602"/>
      <c r="M399" s="589">
        <v>68000000</v>
      </c>
      <c r="N399" s="214">
        <v>58800000</v>
      </c>
    </row>
    <row r="400" spans="1:14" ht="22.5" customHeight="1" x14ac:dyDescent="0.15">
      <c r="A400" s="169"/>
      <c r="B400" s="178"/>
      <c r="C400" s="184"/>
      <c r="D400" s="631"/>
      <c r="E400" s="185"/>
      <c r="F400" s="632"/>
      <c r="G400" s="186"/>
      <c r="H400" s="185"/>
      <c r="I400" s="185"/>
      <c r="J400" s="186"/>
      <c r="K400" s="601" t="s">
        <v>1320</v>
      </c>
      <c r="L400" s="649" t="s">
        <v>1321</v>
      </c>
      <c r="M400" s="317">
        <v>68000000</v>
      </c>
      <c r="N400" s="217">
        <v>58800000</v>
      </c>
    </row>
    <row r="401" spans="1:14" ht="22.5" customHeight="1" x14ac:dyDescent="0.15">
      <c r="A401" s="169"/>
      <c r="B401" s="178"/>
      <c r="C401" s="179" t="s">
        <v>466</v>
      </c>
      <c r="D401" s="622">
        <v>139669</v>
      </c>
      <c r="E401" s="172">
        <f>+D401</f>
        <v>139669</v>
      </c>
      <c r="F401" s="622">
        <v>168339</v>
      </c>
      <c r="G401" s="172">
        <f>+F401</f>
        <v>168339</v>
      </c>
      <c r="H401" s="172">
        <f>+E401-G401</f>
        <v>-28670</v>
      </c>
      <c r="I401" s="172">
        <v>317329</v>
      </c>
      <c r="J401" s="172">
        <v>90089</v>
      </c>
      <c r="K401" s="187"/>
      <c r="L401" s="188"/>
      <c r="M401" s="334"/>
      <c r="N401" s="189"/>
    </row>
    <row r="402" spans="1:14" ht="22.5" customHeight="1" x14ac:dyDescent="0.15">
      <c r="A402" s="169"/>
      <c r="B402" s="178"/>
      <c r="C402" s="180"/>
      <c r="D402" s="628"/>
      <c r="E402" s="181"/>
      <c r="F402" s="629"/>
      <c r="G402" s="182"/>
      <c r="H402" s="181"/>
      <c r="I402" s="181"/>
      <c r="J402" s="182"/>
      <c r="K402" s="601" t="s">
        <v>152</v>
      </c>
      <c r="L402" s="602"/>
      <c r="M402" s="589">
        <f>SUM(M403:M413)</f>
        <v>139669000</v>
      </c>
      <c r="N402" s="214">
        <v>413044000</v>
      </c>
    </row>
    <row r="403" spans="1:14" ht="25.5" customHeight="1" x14ac:dyDescent="0.15">
      <c r="A403" s="169"/>
      <c r="B403" s="178"/>
      <c r="C403" s="184"/>
      <c r="D403" s="631"/>
      <c r="E403" s="185"/>
      <c r="F403" s="632"/>
      <c r="G403" s="186"/>
      <c r="H403" s="185"/>
      <c r="I403" s="185"/>
      <c r="J403" s="186"/>
      <c r="K403" s="11" t="s">
        <v>328</v>
      </c>
      <c r="L403" s="649" t="s">
        <v>1989</v>
      </c>
      <c r="M403" s="317">
        <v>15787560</v>
      </c>
      <c r="N403" s="217">
        <v>14500000</v>
      </c>
    </row>
    <row r="404" spans="1:14" ht="25.5" customHeight="1" x14ac:dyDescent="0.15">
      <c r="A404" s="169"/>
      <c r="B404" s="178"/>
      <c r="C404" s="184"/>
      <c r="D404" s="631"/>
      <c r="E404" s="185"/>
      <c r="F404" s="632"/>
      <c r="G404" s="186"/>
      <c r="H404" s="185"/>
      <c r="I404" s="185"/>
      <c r="J404" s="186"/>
      <c r="K404" s="11" t="s">
        <v>151</v>
      </c>
      <c r="L404" s="308" t="s">
        <v>646</v>
      </c>
      <c r="M404" s="317">
        <v>6000000</v>
      </c>
      <c r="N404" s="217">
        <v>6000000</v>
      </c>
    </row>
    <row r="405" spans="1:14" ht="25.5" customHeight="1" x14ac:dyDescent="0.15">
      <c r="A405" s="169"/>
      <c r="B405" s="178"/>
      <c r="C405" s="184"/>
      <c r="D405" s="631"/>
      <c r="E405" s="185"/>
      <c r="F405" s="632"/>
      <c r="G405" s="186"/>
      <c r="H405" s="185"/>
      <c r="I405" s="185"/>
      <c r="J405" s="186"/>
      <c r="K405" s="11" t="s">
        <v>1990</v>
      </c>
      <c r="L405" s="308" t="s">
        <v>1991</v>
      </c>
      <c r="M405" s="317">
        <v>2834040</v>
      </c>
      <c r="N405" s="217">
        <v>111000000</v>
      </c>
    </row>
    <row r="406" spans="1:14" s="604" customFormat="1" ht="25.5" customHeight="1" x14ac:dyDescent="0.15">
      <c r="A406" s="620"/>
      <c r="B406" s="625"/>
      <c r="C406" s="630"/>
      <c r="D406" s="631"/>
      <c r="E406" s="631"/>
      <c r="F406" s="632"/>
      <c r="G406" s="632"/>
      <c r="H406" s="631"/>
      <c r="I406" s="631"/>
      <c r="J406" s="632"/>
      <c r="K406" s="601" t="s">
        <v>1328</v>
      </c>
      <c r="L406" s="649" t="s">
        <v>1329</v>
      </c>
      <c r="M406" s="317">
        <v>8089200</v>
      </c>
      <c r="N406" s="217"/>
    </row>
    <row r="407" spans="1:14" s="604" customFormat="1" ht="25.5" customHeight="1" x14ac:dyDescent="0.15">
      <c r="A407" s="620"/>
      <c r="B407" s="625"/>
      <c r="C407" s="630"/>
      <c r="D407" s="631"/>
      <c r="E407" s="631"/>
      <c r="F407" s="632"/>
      <c r="G407" s="632"/>
      <c r="H407" s="631"/>
      <c r="I407" s="631"/>
      <c r="J407" s="632"/>
      <c r="K407" s="601" t="s">
        <v>145</v>
      </c>
      <c r="L407" s="649" t="s">
        <v>1988</v>
      </c>
      <c r="M407" s="317">
        <v>6960000</v>
      </c>
      <c r="N407" s="217"/>
    </row>
    <row r="408" spans="1:14" s="604" customFormat="1" ht="25.5" customHeight="1" x14ac:dyDescent="0.15">
      <c r="A408" s="620"/>
      <c r="B408" s="625"/>
      <c r="C408" s="630"/>
      <c r="D408" s="631"/>
      <c r="E408" s="631"/>
      <c r="F408" s="632"/>
      <c r="G408" s="632"/>
      <c r="H408" s="631"/>
      <c r="I408" s="631"/>
      <c r="J408" s="632"/>
      <c r="K408" s="601" t="s">
        <v>144</v>
      </c>
      <c r="L408" s="649" t="s">
        <v>1992</v>
      </c>
      <c r="M408" s="317">
        <v>2280000</v>
      </c>
      <c r="N408" s="217"/>
    </row>
    <row r="409" spans="1:14" ht="25.5" customHeight="1" x14ac:dyDescent="0.15">
      <c r="A409" s="169"/>
      <c r="B409" s="178"/>
      <c r="C409" s="184"/>
      <c r="D409" s="631"/>
      <c r="E409" s="185"/>
      <c r="F409" s="632"/>
      <c r="G409" s="186"/>
      <c r="H409" s="185"/>
      <c r="I409" s="185"/>
      <c r="J409" s="186"/>
      <c r="K409" s="11" t="s">
        <v>143</v>
      </c>
      <c r="L409" s="305" t="s">
        <v>1993</v>
      </c>
      <c r="M409" s="317">
        <v>2004000</v>
      </c>
      <c r="N409" s="217">
        <v>2280000</v>
      </c>
    </row>
    <row r="410" spans="1:14" s="604" customFormat="1" ht="25.5" customHeight="1" x14ac:dyDescent="0.15">
      <c r="A410" s="620"/>
      <c r="B410" s="625"/>
      <c r="C410" s="630"/>
      <c r="D410" s="631"/>
      <c r="E410" s="631"/>
      <c r="F410" s="632"/>
      <c r="G410" s="632"/>
      <c r="H410" s="631"/>
      <c r="I410" s="631"/>
      <c r="J410" s="632"/>
      <c r="K410" s="601" t="s">
        <v>1996</v>
      </c>
      <c r="L410" s="649" t="s">
        <v>1997</v>
      </c>
      <c r="M410" s="317">
        <v>14360000</v>
      </c>
      <c r="N410" s="217"/>
    </row>
    <row r="411" spans="1:14" s="604" customFormat="1" ht="25.5" customHeight="1" x14ac:dyDescent="0.15">
      <c r="A411" s="620"/>
      <c r="B411" s="625"/>
      <c r="C411" s="630"/>
      <c r="D411" s="631"/>
      <c r="E411" s="631"/>
      <c r="F411" s="632"/>
      <c r="G411" s="632"/>
      <c r="H411" s="631"/>
      <c r="I411" s="631"/>
      <c r="J411" s="632"/>
      <c r="K411" s="601" t="s">
        <v>1330</v>
      </c>
      <c r="L411" s="305" t="s">
        <v>1994</v>
      </c>
      <c r="M411" s="317">
        <v>3840000</v>
      </c>
      <c r="N411" s="217"/>
    </row>
    <row r="412" spans="1:14" s="604" customFormat="1" ht="25.5" customHeight="1" x14ac:dyDescent="0.15">
      <c r="A412" s="620"/>
      <c r="B412" s="625"/>
      <c r="C412" s="630"/>
      <c r="D412" s="631"/>
      <c r="E412" s="631"/>
      <c r="F412" s="632"/>
      <c r="G412" s="632"/>
      <c r="H412" s="631"/>
      <c r="I412" s="631"/>
      <c r="J412" s="632"/>
      <c r="K412" s="601" t="s">
        <v>1331</v>
      </c>
      <c r="L412" s="649" t="s">
        <v>1998</v>
      </c>
      <c r="M412" s="317">
        <v>48316520</v>
      </c>
      <c r="N412" s="217"/>
    </row>
    <row r="413" spans="1:14" s="604" customFormat="1" ht="25.5" customHeight="1" x14ac:dyDescent="0.15">
      <c r="A413" s="620"/>
      <c r="B413" s="625"/>
      <c r="C413" s="630"/>
      <c r="D413" s="631"/>
      <c r="E413" s="631"/>
      <c r="F413" s="632"/>
      <c r="G413" s="632"/>
      <c r="H413" s="631"/>
      <c r="I413" s="631"/>
      <c r="J413" s="632"/>
      <c r="K413" s="601" t="s">
        <v>1333</v>
      </c>
      <c r="L413" s="305" t="s">
        <v>1995</v>
      </c>
      <c r="M413" s="317">
        <v>29197680</v>
      </c>
      <c r="N413" s="217"/>
    </row>
    <row r="414" spans="1:14" ht="22.5" customHeight="1" x14ac:dyDescent="0.15">
      <c r="A414" s="169"/>
      <c r="B414" s="178"/>
      <c r="C414" s="179" t="s">
        <v>467</v>
      </c>
      <c r="D414" s="622">
        <v>65417</v>
      </c>
      <c r="E414" s="172">
        <f>+D414</f>
        <v>65417</v>
      </c>
      <c r="F414" s="622">
        <v>68409</v>
      </c>
      <c r="G414" s="172">
        <f>+F414</f>
        <v>68409</v>
      </c>
      <c r="H414" s="172">
        <f>+E414-G414</f>
        <v>-2992</v>
      </c>
      <c r="I414" s="172">
        <v>62760</v>
      </c>
      <c r="J414" s="172">
        <v>6496.8000000000029</v>
      </c>
      <c r="K414" s="187"/>
      <c r="L414" s="188"/>
      <c r="M414" s="334"/>
      <c r="N414" s="189"/>
    </row>
    <row r="415" spans="1:14" ht="22.5" customHeight="1" x14ac:dyDescent="0.15">
      <c r="A415" s="169"/>
      <c r="B415" s="178"/>
      <c r="C415" s="180"/>
      <c r="D415" s="628"/>
      <c r="E415" s="181"/>
      <c r="F415" s="629"/>
      <c r="G415" s="182"/>
      <c r="H415" s="181"/>
      <c r="I415" s="181"/>
      <c r="J415" s="182"/>
      <c r="K415" s="601" t="s">
        <v>142</v>
      </c>
      <c r="L415" s="602"/>
      <c r="M415" s="589">
        <v>12120000</v>
      </c>
      <c r="N415" s="214">
        <v>14360000</v>
      </c>
    </row>
    <row r="416" spans="1:14" ht="22.5" customHeight="1" x14ac:dyDescent="0.15">
      <c r="A416" s="169"/>
      <c r="B416" s="178"/>
      <c r="C416" s="184"/>
      <c r="D416" s="631"/>
      <c r="E416" s="185"/>
      <c r="F416" s="632"/>
      <c r="G416" s="186"/>
      <c r="H416" s="185"/>
      <c r="I416" s="185"/>
      <c r="J416" s="186"/>
      <c r="K416" s="601" t="s">
        <v>141</v>
      </c>
      <c r="L416" s="602" t="s">
        <v>1338</v>
      </c>
      <c r="M416" s="590">
        <v>12000000</v>
      </c>
      <c r="N416" s="216">
        <v>14000000</v>
      </c>
    </row>
    <row r="417" spans="1:14" ht="22.5" customHeight="1" x14ac:dyDescent="0.15">
      <c r="A417" s="169"/>
      <c r="B417" s="178"/>
      <c r="C417" s="184"/>
      <c r="D417" s="631"/>
      <c r="E417" s="185"/>
      <c r="F417" s="632"/>
      <c r="G417" s="186"/>
      <c r="H417" s="185"/>
      <c r="I417" s="185"/>
      <c r="J417" s="186"/>
      <c r="K417" s="601" t="s">
        <v>1339</v>
      </c>
      <c r="L417" s="602" t="s">
        <v>1340</v>
      </c>
      <c r="M417" s="590">
        <v>120000</v>
      </c>
      <c r="N417" s="216">
        <v>360000</v>
      </c>
    </row>
    <row r="418" spans="1:14" ht="22.5" customHeight="1" x14ac:dyDescent="0.15">
      <c r="A418" s="169"/>
      <c r="B418" s="178"/>
      <c r="C418" s="184"/>
      <c r="D418" s="631"/>
      <c r="E418" s="185"/>
      <c r="F418" s="632"/>
      <c r="G418" s="186"/>
      <c r="H418" s="185"/>
      <c r="I418" s="185"/>
      <c r="J418" s="186"/>
      <c r="K418" s="601" t="s">
        <v>140</v>
      </c>
      <c r="L418" s="602"/>
      <c r="M418" s="589">
        <v>45136800</v>
      </c>
      <c r="N418" s="214">
        <v>47196000</v>
      </c>
    </row>
    <row r="419" spans="1:14" ht="22.5" customHeight="1" x14ac:dyDescent="0.15">
      <c r="A419" s="169"/>
      <c r="B419" s="178"/>
      <c r="C419" s="184"/>
      <c r="D419" s="631"/>
      <c r="E419" s="185"/>
      <c r="F419" s="632"/>
      <c r="G419" s="186"/>
      <c r="H419" s="185"/>
      <c r="I419" s="185"/>
      <c r="J419" s="186"/>
      <c r="K419" s="601" t="s">
        <v>1341</v>
      </c>
      <c r="L419" s="602" t="s">
        <v>1342</v>
      </c>
      <c r="M419" s="590">
        <v>13756800</v>
      </c>
      <c r="N419" s="216">
        <v>13920000</v>
      </c>
    </row>
    <row r="420" spans="1:14" ht="22.5" customHeight="1" x14ac:dyDescent="0.15">
      <c r="A420" s="169"/>
      <c r="B420" s="178"/>
      <c r="C420" s="184"/>
      <c r="D420" s="631"/>
      <c r="E420" s="185"/>
      <c r="F420" s="632"/>
      <c r="G420" s="186"/>
      <c r="H420" s="185"/>
      <c r="I420" s="185"/>
      <c r="J420" s="186"/>
      <c r="K420" s="601" t="s">
        <v>1343</v>
      </c>
      <c r="L420" s="602" t="s">
        <v>125</v>
      </c>
      <c r="M420" s="590">
        <v>400000</v>
      </c>
      <c r="N420" s="216">
        <v>600000</v>
      </c>
    </row>
    <row r="421" spans="1:14" ht="22.5" customHeight="1" x14ac:dyDescent="0.15">
      <c r="A421" s="169"/>
      <c r="B421" s="178"/>
      <c r="C421" s="184"/>
      <c r="D421" s="631"/>
      <c r="E421" s="185"/>
      <c r="F421" s="632"/>
      <c r="G421" s="186"/>
      <c r="H421" s="185"/>
      <c r="I421" s="185"/>
      <c r="J421" s="186"/>
      <c r="K421" s="601" t="s">
        <v>1344</v>
      </c>
      <c r="L421" s="602" t="s">
        <v>1345</v>
      </c>
      <c r="M421" s="590">
        <v>30780000</v>
      </c>
      <c r="N421" s="216">
        <v>32676000</v>
      </c>
    </row>
    <row r="422" spans="1:14" ht="22.5" customHeight="1" x14ac:dyDescent="0.15">
      <c r="A422" s="169"/>
      <c r="B422" s="178"/>
      <c r="C422" s="184"/>
      <c r="D422" s="631"/>
      <c r="E422" s="185"/>
      <c r="F422" s="632"/>
      <c r="G422" s="186"/>
      <c r="H422" s="185"/>
      <c r="I422" s="185"/>
      <c r="J422" s="186"/>
      <c r="K422" s="601" t="s">
        <v>1346</v>
      </c>
      <c r="L422" s="602" t="s">
        <v>58</v>
      </c>
      <c r="M422" s="590">
        <v>200000</v>
      </c>
      <c r="N422" s="216"/>
    </row>
    <row r="423" spans="1:14" ht="22.5" customHeight="1" x14ac:dyDescent="0.15">
      <c r="A423" s="169"/>
      <c r="B423" s="178"/>
      <c r="C423" s="184"/>
      <c r="D423" s="631"/>
      <c r="E423" s="185"/>
      <c r="F423" s="632"/>
      <c r="G423" s="186"/>
      <c r="H423" s="185"/>
      <c r="I423" s="185"/>
      <c r="J423" s="186"/>
      <c r="K423" s="601" t="s">
        <v>139</v>
      </c>
      <c r="L423" s="602"/>
      <c r="M423" s="589">
        <v>6800000</v>
      </c>
      <c r="N423" s="214">
        <v>9200000</v>
      </c>
    </row>
    <row r="424" spans="1:14" ht="22.5" customHeight="1" x14ac:dyDescent="0.15">
      <c r="A424" s="169"/>
      <c r="B424" s="178"/>
      <c r="C424" s="184"/>
      <c r="D424" s="631"/>
      <c r="E424" s="185"/>
      <c r="F424" s="632"/>
      <c r="G424" s="186"/>
      <c r="H424" s="185"/>
      <c r="I424" s="185"/>
      <c r="J424" s="186"/>
      <c r="K424" s="601" t="s">
        <v>329</v>
      </c>
      <c r="L424" s="644" t="s">
        <v>1347</v>
      </c>
      <c r="M424" s="337">
        <v>4800000</v>
      </c>
      <c r="N424" s="234">
        <v>3600000</v>
      </c>
    </row>
    <row r="425" spans="1:14" ht="22.5" customHeight="1" x14ac:dyDescent="0.15">
      <c r="A425" s="169"/>
      <c r="B425" s="178"/>
      <c r="C425" s="184"/>
      <c r="D425" s="631"/>
      <c r="E425" s="185"/>
      <c r="F425" s="632"/>
      <c r="G425" s="186"/>
      <c r="H425" s="185"/>
      <c r="I425" s="185"/>
      <c r="J425" s="186"/>
      <c r="K425" s="601" t="s">
        <v>330</v>
      </c>
      <c r="L425" s="649" t="s">
        <v>1348</v>
      </c>
      <c r="M425" s="317">
        <v>2000000</v>
      </c>
      <c r="N425" s="217">
        <v>2000000</v>
      </c>
    </row>
    <row r="426" spans="1:14" ht="22.5" customHeight="1" x14ac:dyDescent="0.15">
      <c r="A426" s="169"/>
      <c r="B426" s="178"/>
      <c r="C426" s="184"/>
      <c r="D426" s="631"/>
      <c r="E426" s="185"/>
      <c r="F426" s="632"/>
      <c r="G426" s="186"/>
      <c r="H426" s="185"/>
      <c r="I426" s="185"/>
      <c r="J426" s="186"/>
      <c r="K426" s="601" t="s">
        <v>138</v>
      </c>
      <c r="L426" s="602"/>
      <c r="M426" s="589">
        <v>1320000</v>
      </c>
      <c r="N426" s="214">
        <v>1500000</v>
      </c>
    </row>
    <row r="427" spans="1:14" ht="22.5" customHeight="1" x14ac:dyDescent="0.15">
      <c r="A427" s="169"/>
      <c r="B427" s="178"/>
      <c r="C427" s="184"/>
      <c r="D427" s="631"/>
      <c r="E427" s="185"/>
      <c r="F427" s="632"/>
      <c r="G427" s="186"/>
      <c r="H427" s="185"/>
      <c r="I427" s="185"/>
      <c r="J427" s="186"/>
      <c r="K427" s="601" t="s">
        <v>331</v>
      </c>
      <c r="L427" s="644" t="s">
        <v>1349</v>
      </c>
      <c r="M427" s="337">
        <v>480000</v>
      </c>
      <c r="N427" s="234">
        <v>600000</v>
      </c>
    </row>
    <row r="428" spans="1:14" ht="22.5" customHeight="1" x14ac:dyDescent="0.15">
      <c r="A428" s="169"/>
      <c r="B428" s="178"/>
      <c r="C428" s="184"/>
      <c r="D428" s="631"/>
      <c r="E428" s="185"/>
      <c r="F428" s="632"/>
      <c r="G428" s="186"/>
      <c r="H428" s="185"/>
      <c r="I428" s="185"/>
      <c r="J428" s="186"/>
      <c r="K428" s="601" t="s">
        <v>332</v>
      </c>
      <c r="L428" s="644" t="s">
        <v>1999</v>
      </c>
      <c r="M428" s="337">
        <v>840000</v>
      </c>
      <c r="N428" s="234">
        <v>900000</v>
      </c>
    </row>
    <row r="429" spans="1:14" ht="22.5" customHeight="1" x14ac:dyDescent="0.15">
      <c r="A429" s="169"/>
      <c r="B429" s="178"/>
      <c r="C429" s="184"/>
      <c r="D429" s="631"/>
      <c r="E429" s="185"/>
      <c r="F429" s="632"/>
      <c r="G429" s="186"/>
      <c r="H429" s="185"/>
      <c r="I429" s="185"/>
      <c r="J429" s="186"/>
      <c r="K429" s="601" t="s">
        <v>137</v>
      </c>
      <c r="L429" s="602"/>
      <c r="M429" s="589">
        <v>40000</v>
      </c>
      <c r="N429" s="214">
        <v>40000</v>
      </c>
    </row>
    <row r="430" spans="1:14" ht="22.5" customHeight="1" x14ac:dyDescent="0.15">
      <c r="A430" s="169"/>
      <c r="B430" s="178"/>
      <c r="C430" s="184"/>
      <c r="D430" s="631"/>
      <c r="E430" s="185"/>
      <c r="F430" s="632"/>
      <c r="G430" s="186"/>
      <c r="H430" s="185"/>
      <c r="I430" s="185"/>
      <c r="J430" s="186"/>
      <c r="K430" s="601" t="s">
        <v>136</v>
      </c>
      <c r="L430" s="602" t="s">
        <v>333</v>
      </c>
      <c r="M430" s="590">
        <v>40000</v>
      </c>
      <c r="N430" s="216">
        <v>40000</v>
      </c>
    </row>
    <row r="431" spans="1:14" ht="22.5" customHeight="1" x14ac:dyDescent="0.15">
      <c r="A431" s="169"/>
      <c r="B431" s="178"/>
      <c r="C431" s="179" t="s">
        <v>468</v>
      </c>
      <c r="D431" s="622">
        <v>25496</v>
      </c>
      <c r="E431" s="172">
        <f>+D431</f>
        <v>25496</v>
      </c>
      <c r="F431" s="622">
        <v>22316</v>
      </c>
      <c r="G431" s="172">
        <f>+F431</f>
        <v>22316</v>
      </c>
      <c r="H431" s="172">
        <f>+E431-G431</f>
        <v>3180</v>
      </c>
      <c r="I431" s="172">
        <v>18854</v>
      </c>
      <c r="J431" s="172">
        <v>3912</v>
      </c>
      <c r="K431" s="187"/>
      <c r="L431" s="188"/>
      <c r="M431" s="334"/>
      <c r="N431" s="189"/>
    </row>
    <row r="432" spans="1:14" ht="22.5" customHeight="1" x14ac:dyDescent="0.15">
      <c r="A432" s="169"/>
      <c r="B432" s="178"/>
      <c r="C432" s="184"/>
      <c r="D432" s="631"/>
      <c r="E432" s="185"/>
      <c r="F432" s="632"/>
      <c r="G432" s="186"/>
      <c r="H432" s="185"/>
      <c r="I432" s="185"/>
      <c r="J432" s="186"/>
      <c r="K432" s="601" t="s">
        <v>135</v>
      </c>
      <c r="L432" s="602"/>
      <c r="M432" s="589">
        <v>8050000</v>
      </c>
      <c r="N432" s="214">
        <v>6310000</v>
      </c>
    </row>
    <row r="433" spans="1:14" ht="22.5" customHeight="1" x14ac:dyDescent="0.15">
      <c r="A433" s="169"/>
      <c r="B433" s="178"/>
      <c r="C433" s="184"/>
      <c r="D433" s="631"/>
      <c r="E433" s="185"/>
      <c r="F433" s="632"/>
      <c r="G433" s="186"/>
      <c r="H433" s="185"/>
      <c r="I433" s="185"/>
      <c r="J433" s="186"/>
      <c r="K433" s="601" t="s">
        <v>134</v>
      </c>
      <c r="L433" s="602" t="s">
        <v>1352</v>
      </c>
      <c r="M433" s="590">
        <v>5700000</v>
      </c>
      <c r="N433" s="216">
        <v>5400000</v>
      </c>
    </row>
    <row r="434" spans="1:14" ht="22.5" customHeight="1" x14ac:dyDescent="0.15">
      <c r="A434" s="169"/>
      <c r="B434" s="178"/>
      <c r="C434" s="184"/>
      <c r="D434" s="631"/>
      <c r="E434" s="185"/>
      <c r="F434" s="632"/>
      <c r="G434" s="186"/>
      <c r="H434" s="185"/>
      <c r="I434" s="185"/>
      <c r="J434" s="186"/>
      <c r="K434" s="601" t="s">
        <v>1353</v>
      </c>
      <c r="L434" s="233" t="s">
        <v>1354</v>
      </c>
      <c r="M434" s="337">
        <v>1000000</v>
      </c>
      <c r="N434" s="234">
        <v>200000</v>
      </c>
    </row>
    <row r="435" spans="1:14" ht="22.5" customHeight="1" x14ac:dyDescent="0.15">
      <c r="A435" s="169"/>
      <c r="B435" s="178"/>
      <c r="C435" s="184"/>
      <c r="D435" s="631"/>
      <c r="E435" s="185"/>
      <c r="F435" s="632"/>
      <c r="G435" s="186"/>
      <c r="H435" s="185"/>
      <c r="I435" s="185"/>
      <c r="J435" s="186"/>
      <c r="K435" s="601" t="s">
        <v>1355</v>
      </c>
      <c r="L435" s="233" t="s">
        <v>2000</v>
      </c>
      <c r="M435" s="337">
        <v>200000</v>
      </c>
      <c r="N435" s="234">
        <v>120000</v>
      </c>
    </row>
    <row r="436" spans="1:14" ht="22.5" customHeight="1" x14ac:dyDescent="0.15">
      <c r="A436" s="169"/>
      <c r="B436" s="178"/>
      <c r="C436" s="184"/>
      <c r="D436" s="631"/>
      <c r="E436" s="185"/>
      <c r="F436" s="632"/>
      <c r="G436" s="186"/>
      <c r="H436" s="185"/>
      <c r="I436" s="185"/>
      <c r="J436" s="186"/>
      <c r="K436" s="601" t="s">
        <v>1357</v>
      </c>
      <c r="L436" s="233" t="s">
        <v>1358</v>
      </c>
      <c r="M436" s="337">
        <v>120000</v>
      </c>
      <c r="N436" s="234">
        <v>30000</v>
      </c>
    </row>
    <row r="437" spans="1:14" ht="22.5" customHeight="1" x14ac:dyDescent="0.15">
      <c r="A437" s="169"/>
      <c r="B437" s="178"/>
      <c r="C437" s="184"/>
      <c r="D437" s="631"/>
      <c r="E437" s="185"/>
      <c r="F437" s="632"/>
      <c r="G437" s="186"/>
      <c r="H437" s="185"/>
      <c r="I437" s="185"/>
      <c r="J437" s="186"/>
      <c r="K437" s="601" t="s">
        <v>1359</v>
      </c>
      <c r="L437" s="233" t="s">
        <v>1358</v>
      </c>
      <c r="M437" s="337">
        <v>120000</v>
      </c>
      <c r="N437" s="234">
        <v>0</v>
      </c>
    </row>
    <row r="438" spans="1:14" ht="22.5" customHeight="1" x14ac:dyDescent="0.15">
      <c r="A438" s="169"/>
      <c r="B438" s="178"/>
      <c r="C438" s="184"/>
      <c r="D438" s="631"/>
      <c r="E438" s="185"/>
      <c r="F438" s="632"/>
      <c r="G438" s="186"/>
      <c r="H438" s="185"/>
      <c r="I438" s="185"/>
      <c r="J438" s="186"/>
      <c r="K438" s="601" t="s">
        <v>1360</v>
      </c>
      <c r="L438" s="233" t="s">
        <v>1358</v>
      </c>
      <c r="M438" s="337">
        <v>120000</v>
      </c>
      <c r="N438" s="234">
        <v>80000</v>
      </c>
    </row>
    <row r="439" spans="1:14" s="604" customFormat="1" ht="22.5" customHeight="1" x14ac:dyDescent="0.15">
      <c r="A439" s="620"/>
      <c r="B439" s="625"/>
      <c r="C439" s="630"/>
      <c r="D439" s="631"/>
      <c r="E439" s="631"/>
      <c r="F439" s="632"/>
      <c r="G439" s="632"/>
      <c r="H439" s="631"/>
      <c r="I439" s="631"/>
      <c r="J439" s="632"/>
      <c r="K439" s="601" t="s">
        <v>1361</v>
      </c>
      <c r="L439" s="233" t="s">
        <v>133</v>
      </c>
      <c r="M439" s="337">
        <v>0</v>
      </c>
      <c r="N439" s="234"/>
    </row>
    <row r="440" spans="1:14" s="604" customFormat="1" ht="22.5" customHeight="1" x14ac:dyDescent="0.15">
      <c r="A440" s="620"/>
      <c r="B440" s="625"/>
      <c r="C440" s="630"/>
      <c r="D440" s="631"/>
      <c r="E440" s="631"/>
      <c r="F440" s="632"/>
      <c r="G440" s="632"/>
      <c r="H440" s="631"/>
      <c r="I440" s="631"/>
      <c r="J440" s="632"/>
      <c r="K440" s="601" t="s">
        <v>1362</v>
      </c>
      <c r="L440" s="233" t="s">
        <v>133</v>
      </c>
      <c r="M440" s="337">
        <v>30000</v>
      </c>
      <c r="N440" s="234"/>
    </row>
    <row r="441" spans="1:14" s="604" customFormat="1" ht="22.5" customHeight="1" x14ac:dyDescent="0.15">
      <c r="A441" s="620"/>
      <c r="B441" s="625"/>
      <c r="C441" s="630"/>
      <c r="D441" s="631"/>
      <c r="E441" s="631"/>
      <c r="F441" s="632"/>
      <c r="G441" s="632"/>
      <c r="H441" s="631"/>
      <c r="I441" s="631"/>
      <c r="J441" s="632"/>
      <c r="K441" s="601" t="s">
        <v>1363</v>
      </c>
      <c r="L441" s="233" t="s">
        <v>1364</v>
      </c>
      <c r="M441" s="337">
        <v>80000</v>
      </c>
      <c r="N441" s="234"/>
    </row>
    <row r="442" spans="1:14" s="604" customFormat="1" ht="22.5" customHeight="1" x14ac:dyDescent="0.15">
      <c r="A442" s="620"/>
      <c r="B442" s="625"/>
      <c r="C442" s="630"/>
      <c r="D442" s="631"/>
      <c r="E442" s="631"/>
      <c r="F442" s="632"/>
      <c r="G442" s="632"/>
      <c r="H442" s="631"/>
      <c r="I442" s="631"/>
      <c r="J442" s="632"/>
      <c r="K442" s="601" t="s">
        <v>1365</v>
      </c>
      <c r="L442" s="233" t="s">
        <v>1366</v>
      </c>
      <c r="M442" s="337">
        <v>200000</v>
      </c>
      <c r="N442" s="234"/>
    </row>
    <row r="443" spans="1:14" s="604" customFormat="1" ht="22.5" customHeight="1" x14ac:dyDescent="0.15">
      <c r="A443" s="620"/>
      <c r="B443" s="625"/>
      <c r="C443" s="630"/>
      <c r="D443" s="631"/>
      <c r="E443" s="631"/>
      <c r="F443" s="632"/>
      <c r="G443" s="632"/>
      <c r="H443" s="631"/>
      <c r="I443" s="631"/>
      <c r="J443" s="632"/>
      <c r="K443" s="601" t="s">
        <v>1367</v>
      </c>
      <c r="L443" s="233" t="s">
        <v>1366</v>
      </c>
      <c r="M443" s="337">
        <v>200000</v>
      </c>
      <c r="N443" s="234"/>
    </row>
    <row r="444" spans="1:14" ht="22.5" customHeight="1" x14ac:dyDescent="0.15">
      <c r="A444" s="169"/>
      <c r="B444" s="178"/>
      <c r="C444" s="184"/>
      <c r="D444" s="631"/>
      <c r="E444" s="185"/>
      <c r="F444" s="632"/>
      <c r="G444" s="186"/>
      <c r="H444" s="185"/>
      <c r="I444" s="185"/>
      <c r="J444" s="186"/>
      <c r="K444" s="601" t="s">
        <v>1368</v>
      </c>
      <c r="L444" s="233" t="s">
        <v>1366</v>
      </c>
      <c r="M444" s="337">
        <v>200000</v>
      </c>
      <c r="N444" s="234">
        <v>200000</v>
      </c>
    </row>
    <row r="445" spans="1:14" ht="22.5" customHeight="1" x14ac:dyDescent="0.15">
      <c r="A445" s="169"/>
      <c r="B445" s="178"/>
      <c r="C445" s="184"/>
      <c r="D445" s="631"/>
      <c r="E445" s="185"/>
      <c r="F445" s="632"/>
      <c r="G445" s="186"/>
      <c r="H445" s="185"/>
      <c r="I445" s="185"/>
      <c r="J445" s="186"/>
      <c r="K445" s="601" t="s">
        <v>1369</v>
      </c>
      <c r="L445" s="233" t="s">
        <v>1364</v>
      </c>
      <c r="M445" s="337">
        <v>0</v>
      </c>
      <c r="N445" s="234">
        <v>80000</v>
      </c>
    </row>
    <row r="446" spans="1:14" ht="22.5" customHeight="1" x14ac:dyDescent="0.15">
      <c r="A446" s="169"/>
      <c r="B446" s="178"/>
      <c r="C446" s="184"/>
      <c r="D446" s="631"/>
      <c r="E446" s="185"/>
      <c r="F446" s="632"/>
      <c r="G446" s="186"/>
      <c r="H446" s="185"/>
      <c r="I446" s="185"/>
      <c r="J446" s="186"/>
      <c r="K446" s="601" t="s">
        <v>1370</v>
      </c>
      <c r="L446" s="233" t="s">
        <v>1364</v>
      </c>
      <c r="M446" s="337">
        <v>80000</v>
      </c>
      <c r="N446" s="234">
        <v>0</v>
      </c>
    </row>
    <row r="447" spans="1:14" ht="22.5" customHeight="1" x14ac:dyDescent="0.15">
      <c r="A447" s="169"/>
      <c r="B447" s="178"/>
      <c r="C447" s="184"/>
      <c r="D447" s="631"/>
      <c r="E447" s="185"/>
      <c r="F447" s="632"/>
      <c r="G447" s="186"/>
      <c r="H447" s="185"/>
      <c r="I447" s="185"/>
      <c r="J447" s="186"/>
      <c r="K447" s="601" t="s">
        <v>132</v>
      </c>
      <c r="L447" s="602"/>
      <c r="M447" s="589">
        <v>17446000</v>
      </c>
      <c r="N447" s="214">
        <v>17246000</v>
      </c>
    </row>
    <row r="448" spans="1:14" ht="22.5" customHeight="1" x14ac:dyDescent="0.15">
      <c r="A448" s="169"/>
      <c r="B448" s="178"/>
      <c r="C448" s="184"/>
      <c r="D448" s="631"/>
      <c r="E448" s="185"/>
      <c r="F448" s="632"/>
      <c r="G448" s="186"/>
      <c r="H448" s="185"/>
      <c r="I448" s="185"/>
      <c r="J448" s="186"/>
      <c r="K448" s="601" t="s">
        <v>1371</v>
      </c>
      <c r="L448" s="602" t="s">
        <v>779</v>
      </c>
      <c r="M448" s="590">
        <v>1000000</v>
      </c>
      <c r="N448" s="216">
        <v>1000000</v>
      </c>
    </row>
    <row r="449" spans="1:14" ht="22.5" customHeight="1" x14ac:dyDescent="0.15">
      <c r="A449" s="169"/>
      <c r="B449" s="178"/>
      <c r="C449" s="184"/>
      <c r="D449" s="631"/>
      <c r="E449" s="185"/>
      <c r="F449" s="632"/>
      <c r="G449" s="186"/>
      <c r="H449" s="185"/>
      <c r="I449" s="185"/>
      <c r="J449" s="186"/>
      <c r="K449" s="601" t="s">
        <v>1372</v>
      </c>
      <c r="L449" s="602" t="s">
        <v>779</v>
      </c>
      <c r="M449" s="590">
        <v>1000000</v>
      </c>
      <c r="N449" s="216">
        <v>1000000</v>
      </c>
    </row>
    <row r="450" spans="1:14" ht="22.5" customHeight="1" x14ac:dyDescent="0.15">
      <c r="A450" s="169"/>
      <c r="B450" s="178"/>
      <c r="C450" s="184"/>
      <c r="D450" s="631"/>
      <c r="E450" s="185"/>
      <c r="F450" s="632"/>
      <c r="G450" s="186"/>
      <c r="H450" s="185"/>
      <c r="I450" s="185"/>
      <c r="J450" s="186"/>
      <c r="K450" s="601" t="s">
        <v>1373</v>
      </c>
      <c r="L450" s="602" t="s">
        <v>1374</v>
      </c>
      <c r="M450" s="590">
        <v>120000</v>
      </c>
      <c r="N450" s="216">
        <v>120000</v>
      </c>
    </row>
    <row r="451" spans="1:14" ht="22.5" customHeight="1" x14ac:dyDescent="0.15">
      <c r="A451" s="169"/>
      <c r="B451" s="178"/>
      <c r="C451" s="184"/>
      <c r="D451" s="631"/>
      <c r="E451" s="185"/>
      <c r="F451" s="632"/>
      <c r="G451" s="186"/>
      <c r="H451" s="185"/>
      <c r="I451" s="185"/>
      <c r="J451" s="186"/>
      <c r="K451" s="601" t="s">
        <v>1375</v>
      </c>
      <c r="L451" s="602" t="s">
        <v>981</v>
      </c>
      <c r="M451" s="590">
        <v>500000</v>
      </c>
      <c r="N451" s="216">
        <v>340000</v>
      </c>
    </row>
    <row r="452" spans="1:14" ht="22.5" customHeight="1" x14ac:dyDescent="0.15">
      <c r="A452" s="169"/>
      <c r="B452" s="178"/>
      <c r="C452" s="184"/>
      <c r="D452" s="631"/>
      <c r="E452" s="185"/>
      <c r="F452" s="632"/>
      <c r="G452" s="186"/>
      <c r="H452" s="185"/>
      <c r="I452" s="185"/>
      <c r="J452" s="186"/>
      <c r="K452" s="601" t="s">
        <v>131</v>
      </c>
      <c r="L452" s="602" t="s">
        <v>1376</v>
      </c>
      <c r="M452" s="590">
        <v>340000</v>
      </c>
      <c r="N452" s="216">
        <v>100000</v>
      </c>
    </row>
    <row r="453" spans="1:14" ht="22.5" customHeight="1" x14ac:dyDescent="0.15">
      <c r="A453" s="169"/>
      <c r="B453" s="178"/>
      <c r="C453" s="184"/>
      <c r="D453" s="631"/>
      <c r="E453" s="185"/>
      <c r="F453" s="632"/>
      <c r="G453" s="186"/>
      <c r="H453" s="185"/>
      <c r="I453" s="185"/>
      <c r="J453" s="186"/>
      <c r="K453" s="601" t="s">
        <v>128</v>
      </c>
      <c r="L453" s="602" t="s">
        <v>113</v>
      </c>
      <c r="M453" s="590">
        <v>100000</v>
      </c>
      <c r="N453" s="216">
        <v>500000</v>
      </c>
    </row>
    <row r="454" spans="1:14" ht="22.5" customHeight="1" x14ac:dyDescent="0.15">
      <c r="A454" s="169"/>
      <c r="B454" s="178"/>
      <c r="C454" s="184"/>
      <c r="D454" s="631"/>
      <c r="E454" s="185"/>
      <c r="F454" s="632"/>
      <c r="G454" s="186"/>
      <c r="H454" s="185"/>
      <c r="I454" s="185"/>
      <c r="J454" s="186"/>
      <c r="K454" s="601" t="s">
        <v>334</v>
      </c>
      <c r="L454" s="602" t="s">
        <v>129</v>
      </c>
      <c r="M454" s="590">
        <v>500000</v>
      </c>
      <c r="N454" s="216">
        <v>450000</v>
      </c>
    </row>
    <row r="455" spans="1:14" ht="22.5" customHeight="1" x14ac:dyDescent="0.15">
      <c r="A455" s="169"/>
      <c r="B455" s="178"/>
      <c r="C455" s="184"/>
      <c r="D455" s="631"/>
      <c r="E455" s="185"/>
      <c r="F455" s="632"/>
      <c r="G455" s="186"/>
      <c r="H455" s="185"/>
      <c r="I455" s="185"/>
      <c r="J455" s="186"/>
      <c r="K455" s="601" t="s">
        <v>335</v>
      </c>
      <c r="L455" s="602" t="s">
        <v>1377</v>
      </c>
      <c r="M455" s="590">
        <v>200000</v>
      </c>
      <c r="N455" s="216">
        <v>250000</v>
      </c>
    </row>
    <row r="456" spans="1:14" ht="22.5" customHeight="1" x14ac:dyDescent="0.15">
      <c r="A456" s="169"/>
      <c r="B456" s="178"/>
      <c r="C456" s="184"/>
      <c r="D456" s="631"/>
      <c r="E456" s="185"/>
      <c r="F456" s="632"/>
      <c r="G456" s="186"/>
      <c r="H456" s="185"/>
      <c r="I456" s="185"/>
      <c r="J456" s="186"/>
      <c r="K456" s="601" t="s">
        <v>336</v>
      </c>
      <c r="L456" s="602" t="s">
        <v>1378</v>
      </c>
      <c r="M456" s="590">
        <v>250000</v>
      </c>
      <c r="N456" s="216">
        <v>300000</v>
      </c>
    </row>
    <row r="457" spans="1:14" ht="22.5" customHeight="1" x14ac:dyDescent="0.15">
      <c r="A457" s="169"/>
      <c r="B457" s="178"/>
      <c r="C457" s="184"/>
      <c r="D457" s="631"/>
      <c r="E457" s="185"/>
      <c r="F457" s="632"/>
      <c r="G457" s="186"/>
      <c r="H457" s="185"/>
      <c r="I457" s="185"/>
      <c r="J457" s="186"/>
      <c r="K457" s="601" t="s">
        <v>1379</v>
      </c>
      <c r="L457" s="602" t="s">
        <v>92</v>
      </c>
      <c r="M457" s="590">
        <v>300000</v>
      </c>
      <c r="N457" s="216">
        <v>300000</v>
      </c>
    </row>
    <row r="458" spans="1:14" ht="22.5" customHeight="1" x14ac:dyDescent="0.15">
      <c r="A458" s="169"/>
      <c r="B458" s="178"/>
      <c r="C458" s="184"/>
      <c r="D458" s="631"/>
      <c r="E458" s="185"/>
      <c r="F458" s="632"/>
      <c r="G458" s="186"/>
      <c r="H458" s="185"/>
      <c r="I458" s="185"/>
      <c r="J458" s="186"/>
      <c r="K458" s="601" t="s">
        <v>337</v>
      </c>
      <c r="L458" s="602" t="s">
        <v>92</v>
      </c>
      <c r="M458" s="590">
        <v>300000</v>
      </c>
      <c r="N458" s="216">
        <v>300000</v>
      </c>
    </row>
    <row r="459" spans="1:14" ht="22.5" customHeight="1" x14ac:dyDescent="0.15">
      <c r="A459" s="169"/>
      <c r="B459" s="178"/>
      <c r="C459" s="184"/>
      <c r="D459" s="631"/>
      <c r="E459" s="185"/>
      <c r="F459" s="632"/>
      <c r="G459" s="186"/>
      <c r="H459" s="185"/>
      <c r="I459" s="185"/>
      <c r="J459" s="186"/>
      <c r="K459" s="601" t="s">
        <v>126</v>
      </c>
      <c r="L459" s="602" t="s">
        <v>92</v>
      </c>
      <c r="M459" s="590">
        <v>300000</v>
      </c>
      <c r="N459" s="216">
        <v>300000</v>
      </c>
    </row>
    <row r="460" spans="1:14" ht="22.5" customHeight="1" x14ac:dyDescent="0.15">
      <c r="A460" s="169"/>
      <c r="B460" s="178"/>
      <c r="C460" s="184"/>
      <c r="D460" s="631"/>
      <c r="E460" s="185"/>
      <c r="F460" s="632"/>
      <c r="G460" s="186"/>
      <c r="H460" s="185"/>
      <c r="I460" s="185"/>
      <c r="J460" s="186"/>
      <c r="K460" s="601" t="s">
        <v>124</v>
      </c>
      <c r="L460" s="602" t="s">
        <v>1378</v>
      </c>
      <c r="M460" s="590">
        <v>250000</v>
      </c>
      <c r="N460" s="216">
        <v>250000</v>
      </c>
    </row>
    <row r="461" spans="1:14" ht="22.5" customHeight="1" x14ac:dyDescent="0.15">
      <c r="A461" s="169"/>
      <c r="B461" s="178"/>
      <c r="C461" s="184"/>
      <c r="D461" s="631"/>
      <c r="E461" s="185"/>
      <c r="F461" s="632"/>
      <c r="G461" s="186"/>
      <c r="H461" s="185"/>
      <c r="I461" s="185"/>
      <c r="J461" s="186"/>
      <c r="K461" s="601" t="s">
        <v>338</v>
      </c>
      <c r="L461" s="602" t="s">
        <v>92</v>
      </c>
      <c r="M461" s="590">
        <v>300000</v>
      </c>
      <c r="N461" s="216">
        <v>300000</v>
      </c>
    </row>
    <row r="462" spans="1:14" ht="22.5" customHeight="1" x14ac:dyDescent="0.15">
      <c r="A462" s="169"/>
      <c r="B462" s="178"/>
      <c r="C462" s="184"/>
      <c r="D462" s="631"/>
      <c r="E462" s="185"/>
      <c r="F462" s="632"/>
      <c r="G462" s="186"/>
      <c r="H462" s="185"/>
      <c r="I462" s="185"/>
      <c r="J462" s="186"/>
      <c r="K462" s="601" t="s">
        <v>122</v>
      </c>
      <c r="L462" s="602" t="s">
        <v>1380</v>
      </c>
      <c r="M462" s="590">
        <v>200000</v>
      </c>
      <c r="N462" s="216">
        <v>200000</v>
      </c>
    </row>
    <row r="463" spans="1:14" ht="22.5" customHeight="1" x14ac:dyDescent="0.15">
      <c r="A463" s="169"/>
      <c r="B463" s="178"/>
      <c r="C463" s="184"/>
      <c r="D463" s="631"/>
      <c r="E463" s="185"/>
      <c r="F463" s="632"/>
      <c r="G463" s="186"/>
      <c r="H463" s="185"/>
      <c r="I463" s="185"/>
      <c r="J463" s="186"/>
      <c r="K463" s="601" t="s">
        <v>130</v>
      </c>
      <c r="L463" s="602" t="s">
        <v>125</v>
      </c>
      <c r="M463" s="590">
        <v>400000</v>
      </c>
      <c r="N463" s="216">
        <v>400000</v>
      </c>
    </row>
    <row r="464" spans="1:14" ht="22.5" customHeight="1" x14ac:dyDescent="0.15">
      <c r="A464" s="169"/>
      <c r="B464" s="178"/>
      <c r="C464" s="184"/>
      <c r="D464" s="631"/>
      <c r="E464" s="185"/>
      <c r="F464" s="632"/>
      <c r="G464" s="186"/>
      <c r="H464" s="185"/>
      <c r="I464" s="185"/>
      <c r="J464" s="186"/>
      <c r="K464" s="601" t="s">
        <v>339</v>
      </c>
      <c r="L464" s="602" t="s">
        <v>91</v>
      </c>
      <c r="M464" s="590">
        <v>100000</v>
      </c>
      <c r="N464" s="216">
        <v>100000</v>
      </c>
    </row>
    <row r="465" spans="1:14" ht="22.5" customHeight="1" x14ac:dyDescent="0.15">
      <c r="A465" s="169"/>
      <c r="B465" s="178"/>
      <c r="C465" s="184"/>
      <c r="D465" s="631"/>
      <c r="E465" s="185"/>
      <c r="F465" s="632"/>
      <c r="G465" s="186"/>
      <c r="H465" s="185"/>
      <c r="I465" s="185"/>
      <c r="J465" s="186"/>
      <c r="K465" s="601" t="s">
        <v>121</v>
      </c>
      <c r="L465" s="602" t="s">
        <v>92</v>
      </c>
      <c r="M465" s="590">
        <v>300000</v>
      </c>
      <c r="N465" s="216">
        <v>300000</v>
      </c>
    </row>
    <row r="466" spans="1:14" ht="22.5" customHeight="1" x14ac:dyDescent="0.15">
      <c r="A466" s="169"/>
      <c r="B466" s="178"/>
      <c r="C466" s="184"/>
      <c r="D466" s="631"/>
      <c r="E466" s="185"/>
      <c r="F466" s="632"/>
      <c r="G466" s="186"/>
      <c r="H466" s="185"/>
      <c r="I466" s="185"/>
      <c r="J466" s="186"/>
      <c r="K466" s="601" t="s">
        <v>1381</v>
      </c>
      <c r="L466" s="602" t="s">
        <v>91</v>
      </c>
      <c r="M466" s="590">
        <v>100000</v>
      </c>
      <c r="N466" s="216">
        <v>100000</v>
      </c>
    </row>
    <row r="467" spans="1:14" ht="22.5" customHeight="1" x14ac:dyDescent="0.15">
      <c r="A467" s="169"/>
      <c r="B467" s="178"/>
      <c r="C467" s="184"/>
      <c r="D467" s="631"/>
      <c r="E467" s="185"/>
      <c r="F467" s="632"/>
      <c r="G467" s="186"/>
      <c r="H467" s="185"/>
      <c r="I467" s="185"/>
      <c r="J467" s="186"/>
      <c r="K467" s="601" t="s">
        <v>118</v>
      </c>
      <c r="L467" s="602" t="s">
        <v>1382</v>
      </c>
      <c r="M467" s="590">
        <v>100000</v>
      </c>
      <c r="N467" s="216">
        <v>50000</v>
      </c>
    </row>
    <row r="468" spans="1:14" ht="22.5" customHeight="1" x14ac:dyDescent="0.15">
      <c r="A468" s="169"/>
      <c r="B468" s="178"/>
      <c r="C468" s="184"/>
      <c r="D468" s="631"/>
      <c r="E468" s="185"/>
      <c r="F468" s="632"/>
      <c r="G468" s="186"/>
      <c r="H468" s="185"/>
      <c r="I468" s="185"/>
      <c r="J468" s="186"/>
      <c r="K468" s="601" t="s">
        <v>1383</v>
      </c>
      <c r="L468" s="602" t="s">
        <v>113</v>
      </c>
      <c r="M468" s="590">
        <v>100000</v>
      </c>
      <c r="N468" s="216">
        <v>100000</v>
      </c>
    </row>
    <row r="469" spans="1:14" ht="22.5" customHeight="1" x14ac:dyDescent="0.15">
      <c r="A469" s="169"/>
      <c r="B469" s="178"/>
      <c r="C469" s="184"/>
      <c r="D469" s="631"/>
      <c r="E469" s="185"/>
      <c r="F469" s="632"/>
      <c r="G469" s="186"/>
      <c r="H469" s="185"/>
      <c r="I469" s="185"/>
      <c r="J469" s="186"/>
      <c r="K469" s="601" t="s">
        <v>119</v>
      </c>
      <c r="L469" s="602" t="s">
        <v>58</v>
      </c>
      <c r="M469" s="590">
        <v>200000</v>
      </c>
      <c r="N469" s="216">
        <v>200000</v>
      </c>
    </row>
    <row r="470" spans="1:14" ht="22.5" customHeight="1" x14ac:dyDescent="0.15">
      <c r="A470" s="169"/>
      <c r="B470" s="178"/>
      <c r="C470" s="184"/>
      <c r="D470" s="631"/>
      <c r="E470" s="185"/>
      <c r="F470" s="632"/>
      <c r="G470" s="186"/>
      <c r="H470" s="185"/>
      <c r="I470" s="185"/>
      <c r="J470" s="186"/>
      <c r="K470" s="601" t="s">
        <v>116</v>
      </c>
      <c r="L470" s="602" t="s">
        <v>115</v>
      </c>
      <c r="M470" s="590">
        <v>36000</v>
      </c>
      <c r="N470" s="216">
        <v>36000</v>
      </c>
    </row>
    <row r="471" spans="1:14" ht="22.5" customHeight="1" x14ac:dyDescent="0.15">
      <c r="A471" s="169"/>
      <c r="B471" s="178"/>
      <c r="C471" s="184"/>
      <c r="D471" s="631"/>
      <c r="E471" s="185"/>
      <c r="F471" s="632"/>
      <c r="G471" s="186"/>
      <c r="H471" s="185"/>
      <c r="I471" s="185"/>
      <c r="J471" s="186"/>
      <c r="K471" s="601" t="s">
        <v>1384</v>
      </c>
      <c r="L471" s="602" t="s">
        <v>114</v>
      </c>
      <c r="M471" s="590">
        <v>150000</v>
      </c>
      <c r="N471" s="216">
        <v>150000</v>
      </c>
    </row>
    <row r="472" spans="1:14" ht="22.5" customHeight="1" x14ac:dyDescent="0.15">
      <c r="A472" s="169"/>
      <c r="B472" s="178"/>
      <c r="C472" s="184"/>
      <c r="D472" s="631"/>
      <c r="E472" s="185"/>
      <c r="F472" s="632"/>
      <c r="G472" s="186"/>
      <c r="H472" s="185"/>
      <c r="I472" s="185"/>
      <c r="J472" s="186"/>
      <c r="K472" s="601" t="s">
        <v>117</v>
      </c>
      <c r="L472" s="321" t="s">
        <v>2001</v>
      </c>
      <c r="M472" s="319">
        <v>2000000</v>
      </c>
      <c r="N472" s="219">
        <v>2000000</v>
      </c>
    </row>
    <row r="473" spans="1:14" ht="22.5" customHeight="1" x14ac:dyDescent="0.15">
      <c r="A473" s="169"/>
      <c r="B473" s="178"/>
      <c r="C473" s="184"/>
      <c r="D473" s="631"/>
      <c r="E473" s="185"/>
      <c r="F473" s="632"/>
      <c r="G473" s="186"/>
      <c r="H473" s="185"/>
      <c r="I473" s="185"/>
      <c r="J473" s="186"/>
      <c r="K473" s="601" t="s">
        <v>123</v>
      </c>
      <c r="L473" s="602" t="s">
        <v>1386</v>
      </c>
      <c r="M473" s="590">
        <v>5000000</v>
      </c>
      <c r="N473" s="216">
        <v>4000000</v>
      </c>
    </row>
    <row r="474" spans="1:14" ht="22.5" customHeight="1" x14ac:dyDescent="0.15">
      <c r="A474" s="169"/>
      <c r="B474" s="178"/>
      <c r="C474" s="184"/>
      <c r="D474" s="631"/>
      <c r="E474" s="185"/>
      <c r="F474" s="632"/>
      <c r="G474" s="186"/>
      <c r="H474" s="185"/>
      <c r="I474" s="185"/>
      <c r="J474" s="186"/>
      <c r="K474" s="601" t="s">
        <v>120</v>
      </c>
      <c r="L474" s="602" t="s">
        <v>92</v>
      </c>
      <c r="M474" s="590">
        <v>300000</v>
      </c>
      <c r="N474" s="216">
        <v>300000</v>
      </c>
    </row>
    <row r="475" spans="1:14" ht="22.5" customHeight="1" x14ac:dyDescent="0.15">
      <c r="A475" s="169"/>
      <c r="B475" s="178"/>
      <c r="C475" s="184"/>
      <c r="D475" s="631"/>
      <c r="E475" s="185"/>
      <c r="F475" s="632"/>
      <c r="G475" s="186"/>
      <c r="H475" s="185"/>
      <c r="I475" s="185"/>
      <c r="J475" s="186"/>
      <c r="K475" s="601" t="s">
        <v>127</v>
      </c>
      <c r="L475" s="602" t="s">
        <v>92</v>
      </c>
      <c r="M475" s="590">
        <v>300000</v>
      </c>
      <c r="N475" s="216">
        <v>300000</v>
      </c>
    </row>
    <row r="476" spans="1:14" ht="22.5" customHeight="1" x14ac:dyDescent="0.15">
      <c r="A476" s="169"/>
      <c r="B476" s="178"/>
      <c r="C476" s="184"/>
      <c r="D476" s="631"/>
      <c r="E476" s="185"/>
      <c r="F476" s="632"/>
      <c r="G476" s="186"/>
      <c r="H476" s="185"/>
      <c r="I476" s="185"/>
      <c r="J476" s="186"/>
      <c r="K476" s="601" t="s">
        <v>1387</v>
      </c>
      <c r="L476" s="233" t="s">
        <v>1135</v>
      </c>
      <c r="M476" s="337">
        <v>600000</v>
      </c>
      <c r="N476" s="234">
        <v>600000</v>
      </c>
    </row>
    <row r="477" spans="1:14" ht="22.5" customHeight="1" x14ac:dyDescent="0.15">
      <c r="A477" s="169"/>
      <c r="B477" s="178"/>
      <c r="C477" s="184"/>
      <c r="D477" s="631"/>
      <c r="E477" s="185"/>
      <c r="F477" s="632"/>
      <c r="G477" s="186"/>
      <c r="H477" s="185"/>
      <c r="I477" s="185"/>
      <c r="J477" s="186"/>
      <c r="K477" s="601" t="s">
        <v>1388</v>
      </c>
      <c r="L477" s="602" t="s">
        <v>58</v>
      </c>
      <c r="M477" s="590">
        <v>200000</v>
      </c>
      <c r="N477" s="216">
        <v>0</v>
      </c>
    </row>
    <row r="478" spans="1:14" ht="22.5" customHeight="1" x14ac:dyDescent="0.15">
      <c r="A478" s="169"/>
      <c r="B478" s="178"/>
      <c r="C478" s="184"/>
      <c r="D478" s="631"/>
      <c r="E478" s="185"/>
      <c r="F478" s="632"/>
      <c r="G478" s="186"/>
      <c r="H478" s="185"/>
      <c r="I478" s="185"/>
      <c r="J478" s="186"/>
      <c r="K478" s="601" t="s">
        <v>1389</v>
      </c>
      <c r="L478" s="602" t="s">
        <v>125</v>
      </c>
      <c r="M478" s="590">
        <v>400000</v>
      </c>
      <c r="N478" s="216">
        <v>400000</v>
      </c>
    </row>
    <row r="479" spans="1:14" ht="22.5" customHeight="1" x14ac:dyDescent="0.15">
      <c r="A479" s="169"/>
      <c r="B479" s="178"/>
      <c r="C479" s="184"/>
      <c r="D479" s="631"/>
      <c r="E479" s="185"/>
      <c r="F479" s="632"/>
      <c r="G479" s="186"/>
      <c r="H479" s="185"/>
      <c r="I479" s="185"/>
      <c r="J479" s="186"/>
      <c r="K479" s="601" t="s">
        <v>1390</v>
      </c>
      <c r="L479" s="602" t="s">
        <v>125</v>
      </c>
      <c r="M479" s="590">
        <v>400000</v>
      </c>
      <c r="N479" s="216">
        <v>400000</v>
      </c>
    </row>
    <row r="480" spans="1:14" ht="22.5" customHeight="1" x14ac:dyDescent="0.15">
      <c r="A480" s="169"/>
      <c r="B480" s="178"/>
      <c r="C480" s="184"/>
      <c r="D480" s="631"/>
      <c r="E480" s="185"/>
      <c r="F480" s="632"/>
      <c r="G480" s="186"/>
      <c r="H480" s="185"/>
      <c r="I480" s="185"/>
      <c r="J480" s="186"/>
      <c r="K480" s="601" t="s">
        <v>1391</v>
      </c>
      <c r="L480" s="602" t="s">
        <v>129</v>
      </c>
      <c r="M480" s="590">
        <v>500000</v>
      </c>
      <c r="N480" s="216">
        <v>400000</v>
      </c>
    </row>
    <row r="481" spans="1:14" ht="22.5" customHeight="1" x14ac:dyDescent="0.15">
      <c r="A481" s="169"/>
      <c r="B481" s="178"/>
      <c r="C481" s="184"/>
      <c r="D481" s="631"/>
      <c r="E481" s="185"/>
      <c r="F481" s="632"/>
      <c r="G481" s="186"/>
      <c r="H481" s="185"/>
      <c r="I481" s="185"/>
      <c r="J481" s="186"/>
      <c r="K481" s="601" t="s">
        <v>1392</v>
      </c>
      <c r="L481" s="602" t="s">
        <v>92</v>
      </c>
      <c r="M481" s="590">
        <v>300000</v>
      </c>
      <c r="N481" s="216">
        <v>300000</v>
      </c>
    </row>
    <row r="482" spans="1:14" ht="22.5" customHeight="1" x14ac:dyDescent="0.15">
      <c r="A482" s="169"/>
      <c r="B482" s="178"/>
      <c r="C482" s="184"/>
      <c r="D482" s="631"/>
      <c r="E482" s="185"/>
      <c r="F482" s="632"/>
      <c r="G482" s="186"/>
      <c r="H482" s="185"/>
      <c r="I482" s="185"/>
      <c r="J482" s="186"/>
      <c r="K482" s="601" t="s">
        <v>1393</v>
      </c>
      <c r="L482" s="602" t="s">
        <v>92</v>
      </c>
      <c r="M482" s="590">
        <v>300000</v>
      </c>
      <c r="N482" s="216">
        <v>300000</v>
      </c>
    </row>
    <row r="483" spans="1:14" ht="22.5" customHeight="1" x14ac:dyDescent="0.15">
      <c r="A483" s="169"/>
      <c r="B483" s="178"/>
      <c r="C483" s="179" t="s">
        <v>469</v>
      </c>
      <c r="D483" s="622">
        <v>1440</v>
      </c>
      <c r="E483" s="172">
        <f>+D483</f>
        <v>1440</v>
      </c>
      <c r="F483" s="622">
        <v>1800</v>
      </c>
      <c r="G483" s="172">
        <f>+F483</f>
        <v>1800</v>
      </c>
      <c r="H483" s="172">
        <f>+E483-G483</f>
        <v>-360</v>
      </c>
      <c r="I483" s="172">
        <v>987</v>
      </c>
      <c r="J483" s="172">
        <v>713</v>
      </c>
      <c r="K483" s="187"/>
      <c r="L483" s="188"/>
      <c r="M483" s="334"/>
      <c r="N483" s="189"/>
    </row>
    <row r="484" spans="1:14" ht="22.5" customHeight="1" x14ac:dyDescent="0.15">
      <c r="A484" s="169"/>
      <c r="B484" s="178"/>
      <c r="C484" s="184"/>
      <c r="D484" s="631"/>
      <c r="E484" s="185"/>
      <c r="F484" s="632"/>
      <c r="G484" s="186"/>
      <c r="H484" s="185"/>
      <c r="I484" s="185"/>
      <c r="J484" s="186"/>
      <c r="K484" s="601" t="s">
        <v>111</v>
      </c>
      <c r="L484" s="602"/>
      <c r="M484" s="589">
        <v>1440000</v>
      </c>
      <c r="N484" s="214">
        <v>1560000</v>
      </c>
    </row>
    <row r="485" spans="1:14" s="604" customFormat="1" ht="22.5" customHeight="1" x14ac:dyDescent="0.15">
      <c r="A485" s="620"/>
      <c r="B485" s="625"/>
      <c r="C485" s="630"/>
      <c r="D485" s="631"/>
      <c r="E485" s="631"/>
      <c r="F485" s="632"/>
      <c r="G485" s="632"/>
      <c r="H485" s="631"/>
      <c r="I485" s="631"/>
      <c r="J485" s="632"/>
      <c r="K485" s="601" t="s">
        <v>1396</v>
      </c>
      <c r="L485" s="602" t="s">
        <v>1397</v>
      </c>
      <c r="M485" s="590">
        <v>1440000</v>
      </c>
      <c r="N485" s="642"/>
    </row>
    <row r="486" spans="1:14" ht="22.5" customHeight="1" x14ac:dyDescent="0.15">
      <c r="A486" s="169"/>
      <c r="B486" s="170" t="s">
        <v>470</v>
      </c>
      <c r="C486" s="191"/>
      <c r="D486" s="622">
        <f>D487+D528+D536+D566+D595+D599+D629+D638</f>
        <v>1021093</v>
      </c>
      <c r="E486" s="172">
        <f>+D486</f>
        <v>1021093</v>
      </c>
      <c r="F486" s="622">
        <f>F487+F528+F536+F566+F595+F599+F629+F638</f>
        <v>455375</v>
      </c>
      <c r="G486" s="172">
        <f>+F486</f>
        <v>455375</v>
      </c>
      <c r="H486" s="172">
        <f>+E486-G486</f>
        <v>565718</v>
      </c>
      <c r="I486" s="172">
        <v>897700</v>
      </c>
      <c r="J486" s="172">
        <v>-548155</v>
      </c>
      <c r="K486" s="187"/>
      <c r="L486" s="188"/>
      <c r="M486" s="334"/>
      <c r="N486" s="189"/>
    </row>
    <row r="487" spans="1:14" ht="22.5" customHeight="1" x14ac:dyDescent="0.15">
      <c r="A487" s="169"/>
      <c r="B487" s="241"/>
      <c r="C487" s="179" t="s">
        <v>471</v>
      </c>
      <c r="D487" s="622">
        <v>43252</v>
      </c>
      <c r="E487" s="172">
        <f>+D487</f>
        <v>43252</v>
      </c>
      <c r="F487" s="622">
        <v>44559</v>
      </c>
      <c r="G487" s="172">
        <f>+F487</f>
        <v>44559</v>
      </c>
      <c r="H487" s="172">
        <f>+E487-G487</f>
        <v>-1307</v>
      </c>
      <c r="I487" s="172">
        <v>35482</v>
      </c>
      <c r="J487" s="172">
        <v>2014.4000000000015</v>
      </c>
      <c r="K487" s="38" t="s">
        <v>518</v>
      </c>
      <c r="L487" s="35" t="s">
        <v>518</v>
      </c>
      <c r="M487" s="336"/>
      <c r="N487" s="63"/>
    </row>
    <row r="488" spans="1:14" ht="22.5" customHeight="1" x14ac:dyDescent="0.15">
      <c r="A488" s="169"/>
      <c r="B488" s="178"/>
      <c r="C488" s="184"/>
      <c r="D488" s="631"/>
      <c r="E488" s="185"/>
      <c r="F488" s="632"/>
      <c r="G488" s="186"/>
      <c r="H488" s="185"/>
      <c r="I488" s="185"/>
      <c r="J488" s="186"/>
      <c r="K488" s="601" t="s">
        <v>109</v>
      </c>
      <c r="L488" s="602"/>
      <c r="M488" s="589">
        <v>5961600</v>
      </c>
      <c r="N488" s="214">
        <v>6004000</v>
      </c>
    </row>
    <row r="489" spans="1:14" ht="22.5" customHeight="1" x14ac:dyDescent="0.15">
      <c r="A489" s="169"/>
      <c r="B489" s="178"/>
      <c r="C489" s="184"/>
      <c r="D489" s="631"/>
      <c r="E489" s="185"/>
      <c r="F489" s="632"/>
      <c r="G489" s="186"/>
      <c r="H489" s="185"/>
      <c r="I489" s="185"/>
      <c r="J489" s="186"/>
      <c r="K489" s="601" t="s">
        <v>106</v>
      </c>
      <c r="L489" s="602" t="s">
        <v>1405</v>
      </c>
      <c r="M489" s="590">
        <v>235200</v>
      </c>
      <c r="N489" s="216">
        <v>235200</v>
      </c>
    </row>
    <row r="490" spans="1:14" ht="22.5" customHeight="1" x14ac:dyDescent="0.15">
      <c r="A490" s="169"/>
      <c r="B490" s="178"/>
      <c r="C490" s="184"/>
      <c r="D490" s="631"/>
      <c r="E490" s="185"/>
      <c r="F490" s="632"/>
      <c r="G490" s="186"/>
      <c r="H490" s="185"/>
      <c r="I490" s="185"/>
      <c r="J490" s="186"/>
      <c r="K490" s="601" t="s">
        <v>1406</v>
      </c>
      <c r="L490" s="602" t="s">
        <v>1407</v>
      </c>
      <c r="M490" s="590">
        <v>57600</v>
      </c>
      <c r="N490" s="216">
        <v>57600</v>
      </c>
    </row>
    <row r="491" spans="1:14" ht="22.5" customHeight="1" x14ac:dyDescent="0.15">
      <c r="A491" s="169"/>
      <c r="B491" s="178"/>
      <c r="C491" s="184"/>
      <c r="D491" s="631"/>
      <c r="E491" s="185"/>
      <c r="F491" s="632"/>
      <c r="G491" s="186"/>
      <c r="H491" s="185"/>
      <c r="I491" s="185"/>
      <c r="J491" s="186"/>
      <c r="K491" s="601" t="s">
        <v>1408</v>
      </c>
      <c r="L491" s="602" t="s">
        <v>1407</v>
      </c>
      <c r="M491" s="590">
        <v>57600</v>
      </c>
      <c r="N491" s="216">
        <v>57600</v>
      </c>
    </row>
    <row r="492" spans="1:14" ht="22.5" customHeight="1" x14ac:dyDescent="0.15">
      <c r="A492" s="169"/>
      <c r="B492" s="178"/>
      <c r="C492" s="184"/>
      <c r="D492" s="631"/>
      <c r="E492" s="185"/>
      <c r="F492" s="632"/>
      <c r="G492" s="186"/>
      <c r="H492" s="185"/>
      <c r="I492" s="185"/>
      <c r="J492" s="186"/>
      <c r="K492" s="601" t="s">
        <v>1409</v>
      </c>
      <c r="L492" s="602" t="s">
        <v>1407</v>
      </c>
      <c r="M492" s="317">
        <v>57600</v>
      </c>
      <c r="N492" s="217">
        <v>115200</v>
      </c>
    </row>
    <row r="493" spans="1:14" ht="22.5" customHeight="1" x14ac:dyDescent="0.15">
      <c r="A493" s="169"/>
      <c r="B493" s="178"/>
      <c r="C493" s="184"/>
      <c r="D493" s="631"/>
      <c r="E493" s="185"/>
      <c r="F493" s="632"/>
      <c r="G493" s="186"/>
      <c r="H493" s="185"/>
      <c r="I493" s="185"/>
      <c r="J493" s="186"/>
      <c r="K493" s="601" t="s">
        <v>1410</v>
      </c>
      <c r="L493" s="602" t="s">
        <v>644</v>
      </c>
      <c r="M493" s="590">
        <v>115200</v>
      </c>
      <c r="N493" s="216">
        <v>57600</v>
      </c>
    </row>
    <row r="494" spans="1:14" s="604" customFormat="1" ht="22.5" customHeight="1" x14ac:dyDescent="0.15">
      <c r="A494" s="620"/>
      <c r="B494" s="625"/>
      <c r="C494" s="630"/>
      <c r="D494" s="631"/>
      <c r="E494" s="631"/>
      <c r="F494" s="632"/>
      <c r="G494" s="632"/>
      <c r="H494" s="631"/>
      <c r="I494" s="631"/>
      <c r="J494" s="632"/>
      <c r="K494" s="601" t="s">
        <v>1411</v>
      </c>
      <c r="L494" s="602" t="s">
        <v>1407</v>
      </c>
      <c r="M494" s="590">
        <v>57600</v>
      </c>
      <c r="N494" s="643"/>
    </row>
    <row r="495" spans="1:14" s="604" customFormat="1" ht="22.5" customHeight="1" x14ac:dyDescent="0.15">
      <c r="A495" s="620"/>
      <c r="B495" s="625"/>
      <c r="C495" s="630"/>
      <c r="D495" s="631"/>
      <c r="E495" s="631"/>
      <c r="F495" s="632"/>
      <c r="G495" s="632"/>
      <c r="H495" s="631"/>
      <c r="I495" s="631"/>
      <c r="J495" s="632"/>
      <c r="K495" s="601" t="s">
        <v>1412</v>
      </c>
      <c r="L495" s="602" t="s">
        <v>1413</v>
      </c>
      <c r="M495" s="590">
        <v>172800</v>
      </c>
      <c r="N495" s="643"/>
    </row>
    <row r="496" spans="1:14" s="604" customFormat="1" ht="22.5" customHeight="1" x14ac:dyDescent="0.15">
      <c r="A496" s="620"/>
      <c r="B496" s="625"/>
      <c r="C496" s="630"/>
      <c r="D496" s="631"/>
      <c r="E496" s="631"/>
      <c r="F496" s="632"/>
      <c r="G496" s="632"/>
      <c r="H496" s="631"/>
      <c r="I496" s="631"/>
      <c r="J496" s="632"/>
      <c r="K496" s="601" t="s">
        <v>105</v>
      </c>
      <c r="L496" s="602" t="s">
        <v>1414</v>
      </c>
      <c r="M496" s="590">
        <v>403200</v>
      </c>
      <c r="N496" s="643"/>
    </row>
    <row r="497" spans="1:14" s="604" customFormat="1" ht="22.5" customHeight="1" x14ac:dyDescent="0.15">
      <c r="A497" s="620"/>
      <c r="B497" s="625"/>
      <c r="C497" s="630"/>
      <c r="D497" s="631"/>
      <c r="E497" s="631"/>
      <c r="F497" s="632"/>
      <c r="G497" s="632"/>
      <c r="H497" s="631"/>
      <c r="I497" s="631"/>
      <c r="J497" s="632"/>
      <c r="K497" s="601" t="s">
        <v>1415</v>
      </c>
      <c r="L497" s="602" t="s">
        <v>1414</v>
      </c>
      <c r="M497" s="590">
        <v>403200</v>
      </c>
      <c r="N497" s="643"/>
    </row>
    <row r="498" spans="1:14" s="604" customFormat="1" ht="22.5" customHeight="1" x14ac:dyDescent="0.15">
      <c r="A498" s="620"/>
      <c r="B498" s="625"/>
      <c r="C498" s="630"/>
      <c r="D498" s="631"/>
      <c r="E498" s="631"/>
      <c r="F498" s="632"/>
      <c r="G498" s="632"/>
      <c r="H498" s="631"/>
      <c r="I498" s="631"/>
      <c r="J498" s="632"/>
      <c r="K498" s="601" t="s">
        <v>1416</v>
      </c>
      <c r="L498" s="602" t="s">
        <v>1413</v>
      </c>
      <c r="M498" s="590">
        <v>172800</v>
      </c>
      <c r="N498" s="643"/>
    </row>
    <row r="499" spans="1:14" s="604" customFormat="1" ht="22.5" customHeight="1" x14ac:dyDescent="0.15">
      <c r="A499" s="620"/>
      <c r="B499" s="625"/>
      <c r="C499" s="630"/>
      <c r="D499" s="631"/>
      <c r="E499" s="631"/>
      <c r="F499" s="632"/>
      <c r="G499" s="632"/>
      <c r="H499" s="631"/>
      <c r="I499" s="631"/>
      <c r="J499" s="632"/>
      <c r="K499" s="601" t="s">
        <v>108</v>
      </c>
      <c r="L499" s="602" t="s">
        <v>1417</v>
      </c>
      <c r="M499" s="590">
        <v>603200</v>
      </c>
      <c r="N499" s="643"/>
    </row>
    <row r="500" spans="1:14" s="604" customFormat="1" ht="22.5" customHeight="1" x14ac:dyDescent="0.15">
      <c r="A500" s="620"/>
      <c r="B500" s="625"/>
      <c r="C500" s="630"/>
      <c r="D500" s="631"/>
      <c r="E500" s="631"/>
      <c r="F500" s="632"/>
      <c r="G500" s="632"/>
      <c r="H500" s="631"/>
      <c r="I500" s="631"/>
      <c r="J500" s="632"/>
      <c r="K500" s="601" t="s">
        <v>1418</v>
      </c>
      <c r="L500" s="602" t="s">
        <v>1413</v>
      </c>
      <c r="M500" s="590">
        <v>172800</v>
      </c>
      <c r="N500" s="643"/>
    </row>
    <row r="501" spans="1:14" s="604" customFormat="1" ht="22.5" customHeight="1" x14ac:dyDescent="0.15">
      <c r="A501" s="620"/>
      <c r="B501" s="625"/>
      <c r="C501" s="630"/>
      <c r="D501" s="631"/>
      <c r="E501" s="631"/>
      <c r="F501" s="632"/>
      <c r="G501" s="632"/>
      <c r="H501" s="631"/>
      <c r="I501" s="631"/>
      <c r="J501" s="632"/>
      <c r="K501" s="601" t="s">
        <v>107</v>
      </c>
      <c r="L501" s="602" t="s">
        <v>1419</v>
      </c>
      <c r="M501" s="590">
        <v>230400</v>
      </c>
      <c r="N501" s="643"/>
    </row>
    <row r="502" spans="1:14" s="604" customFormat="1" ht="22.5" customHeight="1" x14ac:dyDescent="0.15">
      <c r="A502" s="620"/>
      <c r="B502" s="625"/>
      <c r="C502" s="630"/>
      <c r="D502" s="631"/>
      <c r="E502" s="631"/>
      <c r="F502" s="632"/>
      <c r="G502" s="632"/>
      <c r="H502" s="631"/>
      <c r="I502" s="631"/>
      <c r="J502" s="632"/>
      <c r="K502" s="601" t="s">
        <v>341</v>
      </c>
      <c r="L502" s="602" t="s">
        <v>1419</v>
      </c>
      <c r="M502" s="590">
        <v>230400</v>
      </c>
      <c r="N502" s="643"/>
    </row>
    <row r="503" spans="1:14" s="604" customFormat="1" ht="22.5" customHeight="1" x14ac:dyDescent="0.15">
      <c r="A503" s="620"/>
      <c r="B503" s="625"/>
      <c r="C503" s="630"/>
      <c r="D503" s="631"/>
      <c r="E503" s="631"/>
      <c r="F503" s="632"/>
      <c r="G503" s="632"/>
      <c r="H503" s="631"/>
      <c r="I503" s="631"/>
      <c r="J503" s="632"/>
      <c r="K503" s="601" t="s">
        <v>380</v>
      </c>
      <c r="L503" s="602" t="s">
        <v>644</v>
      </c>
      <c r="M503" s="590">
        <v>115200</v>
      </c>
      <c r="N503" s="643"/>
    </row>
    <row r="504" spans="1:14" s="604" customFormat="1" ht="22.5" customHeight="1" x14ac:dyDescent="0.15">
      <c r="A504" s="620"/>
      <c r="B504" s="625"/>
      <c r="C504" s="630"/>
      <c r="D504" s="631"/>
      <c r="E504" s="631"/>
      <c r="F504" s="632"/>
      <c r="G504" s="632"/>
      <c r="H504" s="631"/>
      <c r="I504" s="631"/>
      <c r="J504" s="632"/>
      <c r="K504" s="601" t="s">
        <v>1420</v>
      </c>
      <c r="L504" s="602" t="s">
        <v>1407</v>
      </c>
      <c r="M504" s="590">
        <v>57600</v>
      </c>
      <c r="N504" s="643"/>
    </row>
    <row r="505" spans="1:14" s="604" customFormat="1" ht="22.5" customHeight="1" x14ac:dyDescent="0.15">
      <c r="A505" s="620"/>
      <c r="B505" s="625"/>
      <c r="C505" s="630"/>
      <c r="D505" s="631"/>
      <c r="E505" s="631"/>
      <c r="F505" s="632"/>
      <c r="G505" s="632"/>
      <c r="H505" s="631"/>
      <c r="I505" s="631"/>
      <c r="J505" s="632"/>
      <c r="K505" s="601" t="s">
        <v>1421</v>
      </c>
      <c r="L505" s="602" t="s">
        <v>1422</v>
      </c>
      <c r="M505" s="590">
        <v>288000</v>
      </c>
      <c r="N505" s="643"/>
    </row>
    <row r="506" spans="1:14" s="604" customFormat="1" ht="22.5" customHeight="1" x14ac:dyDescent="0.15">
      <c r="A506" s="620"/>
      <c r="B506" s="625"/>
      <c r="C506" s="630"/>
      <c r="D506" s="631"/>
      <c r="E506" s="631"/>
      <c r="F506" s="632"/>
      <c r="G506" s="632"/>
      <c r="H506" s="631"/>
      <c r="I506" s="631"/>
      <c r="J506" s="632"/>
      <c r="K506" s="601" t="s">
        <v>1423</v>
      </c>
      <c r="L506" s="602" t="s">
        <v>1424</v>
      </c>
      <c r="M506" s="590">
        <v>691200</v>
      </c>
      <c r="N506" s="643"/>
    </row>
    <row r="507" spans="1:14" s="604" customFormat="1" ht="22.5" customHeight="1" x14ac:dyDescent="0.15">
      <c r="A507" s="620"/>
      <c r="B507" s="625"/>
      <c r="C507" s="630"/>
      <c r="D507" s="631"/>
      <c r="E507" s="631"/>
      <c r="F507" s="632"/>
      <c r="G507" s="632"/>
      <c r="H507" s="631"/>
      <c r="I507" s="631"/>
      <c r="J507" s="632"/>
      <c r="K507" s="601" t="s">
        <v>1425</v>
      </c>
      <c r="L507" s="602" t="s">
        <v>1424</v>
      </c>
      <c r="M507" s="590">
        <v>691200</v>
      </c>
      <c r="N507" s="643"/>
    </row>
    <row r="508" spans="1:14" s="604" customFormat="1" ht="22.5" customHeight="1" x14ac:dyDescent="0.15">
      <c r="A508" s="620"/>
      <c r="B508" s="625"/>
      <c r="C508" s="630"/>
      <c r="D508" s="631"/>
      <c r="E508" s="631"/>
      <c r="F508" s="632"/>
      <c r="G508" s="632"/>
      <c r="H508" s="631"/>
      <c r="I508" s="631"/>
      <c r="J508" s="632"/>
      <c r="K508" s="601" t="s">
        <v>1426</v>
      </c>
      <c r="L508" s="602" t="s">
        <v>1427</v>
      </c>
      <c r="M508" s="590">
        <v>57600</v>
      </c>
      <c r="N508" s="643"/>
    </row>
    <row r="509" spans="1:14" s="604" customFormat="1" ht="22.5" customHeight="1" x14ac:dyDescent="0.15">
      <c r="A509" s="620"/>
      <c r="B509" s="625"/>
      <c r="C509" s="630"/>
      <c r="D509" s="631"/>
      <c r="E509" s="631"/>
      <c r="F509" s="632"/>
      <c r="G509" s="632"/>
      <c r="H509" s="631"/>
      <c r="I509" s="631"/>
      <c r="J509" s="632"/>
      <c r="K509" s="601" t="s">
        <v>1428</v>
      </c>
      <c r="L509" s="602" t="s">
        <v>644</v>
      </c>
      <c r="M509" s="590">
        <v>115200</v>
      </c>
      <c r="N509" s="643"/>
    </row>
    <row r="510" spans="1:14" s="604" customFormat="1" ht="22.5" customHeight="1" x14ac:dyDescent="0.15">
      <c r="A510" s="620"/>
      <c r="B510" s="625"/>
      <c r="C510" s="630"/>
      <c r="D510" s="631"/>
      <c r="E510" s="631"/>
      <c r="F510" s="632"/>
      <c r="G510" s="632"/>
      <c r="H510" s="631"/>
      <c r="I510" s="631"/>
      <c r="J510" s="632"/>
      <c r="K510" s="601" t="s">
        <v>1429</v>
      </c>
      <c r="L510" s="602" t="s">
        <v>1413</v>
      </c>
      <c r="M510" s="590">
        <v>172800</v>
      </c>
      <c r="N510" s="643"/>
    </row>
    <row r="511" spans="1:14" s="604" customFormat="1" ht="22.5" customHeight="1" x14ac:dyDescent="0.15">
      <c r="A511" s="620"/>
      <c r="B511" s="625"/>
      <c r="C511" s="630"/>
      <c r="D511" s="631"/>
      <c r="E511" s="631"/>
      <c r="F511" s="632"/>
      <c r="G511" s="632"/>
      <c r="H511" s="631"/>
      <c r="I511" s="631"/>
      <c r="J511" s="632"/>
      <c r="K511" s="601" t="s">
        <v>1430</v>
      </c>
      <c r="L511" s="602" t="s">
        <v>1407</v>
      </c>
      <c r="M511" s="590">
        <v>57600</v>
      </c>
      <c r="N511" s="643"/>
    </row>
    <row r="512" spans="1:14" ht="22.5" customHeight="1" x14ac:dyDescent="0.15">
      <c r="A512" s="169"/>
      <c r="B512" s="178"/>
      <c r="C512" s="184"/>
      <c r="D512" s="631"/>
      <c r="E512" s="185"/>
      <c r="F512" s="632"/>
      <c r="G512" s="186"/>
      <c r="H512" s="185"/>
      <c r="I512" s="185"/>
      <c r="J512" s="186"/>
      <c r="K512" s="601" t="s">
        <v>1431</v>
      </c>
      <c r="L512" s="602" t="s">
        <v>644</v>
      </c>
      <c r="M512" s="317">
        <v>115200</v>
      </c>
      <c r="N512" s="217">
        <v>230400</v>
      </c>
    </row>
    <row r="513" spans="1:14" ht="22.5" customHeight="1" x14ac:dyDescent="0.15">
      <c r="A513" s="169"/>
      <c r="B513" s="178"/>
      <c r="C513" s="184"/>
      <c r="D513" s="631"/>
      <c r="E513" s="185"/>
      <c r="F513" s="632"/>
      <c r="G513" s="186"/>
      <c r="H513" s="185"/>
      <c r="I513" s="185"/>
      <c r="J513" s="186"/>
      <c r="K513" s="601" t="s">
        <v>1432</v>
      </c>
      <c r="L513" s="602" t="s">
        <v>1433</v>
      </c>
      <c r="M513" s="590">
        <v>400000</v>
      </c>
      <c r="N513" s="216">
        <v>172800</v>
      </c>
    </row>
    <row r="514" spans="1:14" ht="22.5" customHeight="1" x14ac:dyDescent="0.15">
      <c r="A514" s="169"/>
      <c r="B514" s="178"/>
      <c r="C514" s="184"/>
      <c r="D514" s="631"/>
      <c r="E514" s="185"/>
      <c r="F514" s="632"/>
      <c r="G514" s="186"/>
      <c r="H514" s="185"/>
      <c r="I514" s="185"/>
      <c r="J514" s="186"/>
      <c r="K514" s="601" t="s">
        <v>1434</v>
      </c>
      <c r="L514" s="602" t="s">
        <v>1407</v>
      </c>
      <c r="M514" s="590">
        <v>57600</v>
      </c>
      <c r="N514" s="216">
        <v>703200</v>
      </c>
    </row>
    <row r="515" spans="1:14" ht="22.5" customHeight="1" x14ac:dyDescent="0.15">
      <c r="A515" s="169"/>
      <c r="B515" s="178"/>
      <c r="C515" s="184"/>
      <c r="D515" s="631"/>
      <c r="E515" s="185"/>
      <c r="F515" s="632"/>
      <c r="G515" s="186"/>
      <c r="H515" s="185"/>
      <c r="I515" s="185"/>
      <c r="J515" s="186"/>
      <c r="K515" s="601" t="s">
        <v>1435</v>
      </c>
      <c r="L515" s="602" t="s">
        <v>1436</v>
      </c>
      <c r="M515" s="590">
        <v>172800</v>
      </c>
      <c r="N515" s="216">
        <v>172800</v>
      </c>
    </row>
    <row r="516" spans="1:14" ht="22.5" customHeight="1" x14ac:dyDescent="0.15">
      <c r="A516" s="169"/>
      <c r="B516" s="178"/>
      <c r="C516" s="184"/>
      <c r="D516" s="631"/>
      <c r="E516" s="185"/>
      <c r="F516" s="632"/>
      <c r="G516" s="186"/>
      <c r="H516" s="185"/>
      <c r="I516" s="185"/>
      <c r="J516" s="186"/>
      <c r="K516" s="601" t="s">
        <v>104</v>
      </c>
      <c r="L516" s="602"/>
      <c r="M516" s="589">
        <v>1450000</v>
      </c>
      <c r="N516" s="216">
        <v>230400</v>
      </c>
    </row>
    <row r="517" spans="1:14" ht="22.5" customHeight="1" x14ac:dyDescent="0.15">
      <c r="A517" s="169"/>
      <c r="B517" s="178"/>
      <c r="C517" s="184"/>
      <c r="D517" s="631"/>
      <c r="E517" s="185"/>
      <c r="F517" s="632"/>
      <c r="G517" s="186"/>
      <c r="H517" s="185"/>
      <c r="I517" s="185"/>
      <c r="J517" s="186"/>
      <c r="K517" s="601" t="s">
        <v>103</v>
      </c>
      <c r="L517" s="602" t="s">
        <v>1437</v>
      </c>
      <c r="M517" s="590">
        <v>400000</v>
      </c>
      <c r="N517" s="216">
        <v>230400</v>
      </c>
    </row>
    <row r="518" spans="1:14" ht="22.5" customHeight="1" x14ac:dyDescent="0.15">
      <c r="A518" s="169"/>
      <c r="B518" s="178"/>
      <c r="C518" s="184"/>
      <c r="D518" s="631"/>
      <c r="E518" s="185"/>
      <c r="F518" s="632"/>
      <c r="G518" s="186"/>
      <c r="H518" s="185"/>
      <c r="I518" s="185"/>
      <c r="J518" s="186"/>
      <c r="K518" s="601" t="s">
        <v>102</v>
      </c>
      <c r="L518" s="602" t="s">
        <v>1438</v>
      </c>
      <c r="M518" s="590">
        <v>1050000</v>
      </c>
      <c r="N518" s="216">
        <v>115200</v>
      </c>
    </row>
    <row r="519" spans="1:14" ht="22.5" customHeight="1" x14ac:dyDescent="0.15">
      <c r="A519" s="169"/>
      <c r="B519" s="178"/>
      <c r="C519" s="184"/>
      <c r="D519" s="631"/>
      <c r="E519" s="185"/>
      <c r="F519" s="632"/>
      <c r="G519" s="186"/>
      <c r="H519" s="185"/>
      <c r="I519" s="185"/>
      <c r="J519" s="186"/>
      <c r="K519" s="601" t="s">
        <v>101</v>
      </c>
      <c r="L519" s="602"/>
      <c r="M519" s="589">
        <v>3000000</v>
      </c>
      <c r="N519" s="216">
        <v>288000</v>
      </c>
    </row>
    <row r="520" spans="1:14" ht="22.5" customHeight="1" x14ac:dyDescent="0.15">
      <c r="A520" s="169"/>
      <c r="B520" s="178"/>
      <c r="C520" s="184"/>
      <c r="D520" s="631"/>
      <c r="E520" s="185"/>
      <c r="F520" s="632"/>
      <c r="G520" s="186"/>
      <c r="H520" s="185"/>
      <c r="I520" s="185"/>
      <c r="J520" s="186"/>
      <c r="K520" s="601" t="s">
        <v>100</v>
      </c>
      <c r="L520" s="602" t="s">
        <v>1439</v>
      </c>
      <c r="M520" s="590">
        <v>3000000</v>
      </c>
      <c r="N520" s="216">
        <v>115200</v>
      </c>
    </row>
    <row r="521" spans="1:14" ht="22.5" customHeight="1" x14ac:dyDescent="0.15">
      <c r="A521" s="169"/>
      <c r="B521" s="178"/>
      <c r="C521" s="184"/>
      <c r="D521" s="631"/>
      <c r="E521" s="185"/>
      <c r="F521" s="632"/>
      <c r="G521" s="186"/>
      <c r="H521" s="185"/>
      <c r="I521" s="185"/>
      <c r="J521" s="186"/>
      <c r="K521" s="601" t="s">
        <v>1440</v>
      </c>
      <c r="L521" s="602"/>
      <c r="M521" s="589">
        <v>3840000</v>
      </c>
      <c r="N521" s="216">
        <v>172800</v>
      </c>
    </row>
    <row r="522" spans="1:14" ht="22.5" customHeight="1" x14ac:dyDescent="0.15">
      <c r="A522" s="169"/>
      <c r="B522" s="178"/>
      <c r="C522" s="184"/>
      <c r="D522" s="631"/>
      <c r="E522" s="185"/>
      <c r="F522" s="632"/>
      <c r="G522" s="186"/>
      <c r="H522" s="185"/>
      <c r="I522" s="185"/>
      <c r="J522" s="186"/>
      <c r="K522" s="601" t="s">
        <v>1441</v>
      </c>
      <c r="L522" s="602" t="s">
        <v>1442</v>
      </c>
      <c r="M522" s="590">
        <v>3840000</v>
      </c>
      <c r="N522" s="216">
        <v>0</v>
      </c>
    </row>
    <row r="523" spans="1:14" ht="22.5" customHeight="1" x14ac:dyDescent="0.15">
      <c r="A523" s="169"/>
      <c r="B523" s="178"/>
      <c r="C523" s="184"/>
      <c r="D523" s="631"/>
      <c r="E523" s="185"/>
      <c r="F523" s="632"/>
      <c r="G523" s="186"/>
      <c r="H523" s="185"/>
      <c r="I523" s="185"/>
      <c r="J523" s="186"/>
      <c r="K523" s="601" t="s">
        <v>99</v>
      </c>
      <c r="L523" s="602"/>
      <c r="M523" s="589">
        <v>29000000</v>
      </c>
      <c r="N523" s="216">
        <v>172800</v>
      </c>
    </row>
    <row r="524" spans="1:14" ht="22.5" customHeight="1" x14ac:dyDescent="0.15">
      <c r="A524" s="169"/>
      <c r="B524" s="178"/>
      <c r="C524" s="184"/>
      <c r="D524" s="631"/>
      <c r="E524" s="185"/>
      <c r="F524" s="632"/>
      <c r="G524" s="186"/>
      <c r="H524" s="185"/>
      <c r="I524" s="185"/>
      <c r="J524" s="186"/>
      <c r="K524" s="601" t="s">
        <v>98</v>
      </c>
      <c r="L524" s="602" t="s">
        <v>2002</v>
      </c>
      <c r="M524" s="590">
        <v>1200000</v>
      </c>
      <c r="N524" s="216">
        <v>172800</v>
      </c>
    </row>
    <row r="525" spans="1:14" ht="22.5" customHeight="1" x14ac:dyDescent="0.15">
      <c r="A525" s="169"/>
      <c r="B525" s="178"/>
      <c r="C525" s="184"/>
      <c r="D525" s="631"/>
      <c r="E525" s="185"/>
      <c r="F525" s="632"/>
      <c r="G525" s="186"/>
      <c r="H525" s="185"/>
      <c r="I525" s="185"/>
      <c r="J525" s="186"/>
      <c r="K525" s="601" t="s">
        <v>97</v>
      </c>
      <c r="L525" s="602" t="s">
        <v>2003</v>
      </c>
      <c r="M525" s="590">
        <v>1000000</v>
      </c>
      <c r="N525" s="216">
        <v>172800</v>
      </c>
    </row>
    <row r="526" spans="1:14" ht="22.5" customHeight="1" x14ac:dyDescent="0.15">
      <c r="A526" s="169"/>
      <c r="B526" s="178"/>
      <c r="C526" s="184"/>
      <c r="D526" s="631"/>
      <c r="E526" s="185"/>
      <c r="F526" s="632"/>
      <c r="G526" s="186"/>
      <c r="H526" s="185"/>
      <c r="I526" s="185"/>
      <c r="J526" s="186"/>
      <c r="K526" s="601" t="s">
        <v>342</v>
      </c>
      <c r="L526" s="602" t="s">
        <v>1445</v>
      </c>
      <c r="M526" s="590">
        <v>10000000</v>
      </c>
      <c r="N526" s="216">
        <v>57600</v>
      </c>
    </row>
    <row r="527" spans="1:14" ht="22.5" customHeight="1" x14ac:dyDescent="0.15">
      <c r="A527" s="169"/>
      <c r="B527" s="178"/>
      <c r="C527" s="184"/>
      <c r="D527" s="631"/>
      <c r="E527" s="185"/>
      <c r="F527" s="632"/>
      <c r="G527" s="186"/>
      <c r="H527" s="185"/>
      <c r="I527" s="185"/>
      <c r="J527" s="186"/>
      <c r="K527" s="601" t="s">
        <v>343</v>
      </c>
      <c r="L527" s="602" t="s">
        <v>2004</v>
      </c>
      <c r="M527" s="589">
        <v>16800000</v>
      </c>
      <c r="N527" s="214">
        <v>1470000</v>
      </c>
    </row>
    <row r="528" spans="1:14" ht="22.5" customHeight="1" x14ac:dyDescent="0.15">
      <c r="A528" s="169"/>
      <c r="B528" s="178"/>
      <c r="C528" s="179" t="s">
        <v>472</v>
      </c>
      <c r="D528" s="622">
        <v>18500</v>
      </c>
      <c r="E528" s="172">
        <f>+D528</f>
        <v>18500</v>
      </c>
      <c r="F528" s="622">
        <v>9100</v>
      </c>
      <c r="G528" s="172">
        <f>+F528</f>
        <v>9100</v>
      </c>
      <c r="H528" s="172">
        <f>+E528-G528</f>
        <v>9400</v>
      </c>
      <c r="I528" s="172">
        <v>8350</v>
      </c>
      <c r="J528" s="172">
        <v>750</v>
      </c>
      <c r="K528" s="187"/>
      <c r="L528" s="188"/>
      <c r="M528" s="334"/>
      <c r="N528" s="189"/>
    </row>
    <row r="529" spans="1:14" ht="22.5" customHeight="1" x14ac:dyDescent="0.15">
      <c r="A529" s="169"/>
      <c r="B529" s="178"/>
      <c r="C529" s="180"/>
      <c r="D529" s="628"/>
      <c r="E529" s="181"/>
      <c r="F529" s="629"/>
      <c r="G529" s="182"/>
      <c r="H529" s="181"/>
      <c r="I529" s="181"/>
      <c r="J529" s="182"/>
      <c r="K529" s="601" t="s">
        <v>96</v>
      </c>
      <c r="L529" s="602"/>
      <c r="M529" s="589">
        <v>8000000</v>
      </c>
      <c r="N529" s="214">
        <v>7500000</v>
      </c>
    </row>
    <row r="530" spans="1:14" ht="22.5" customHeight="1" x14ac:dyDescent="0.15">
      <c r="A530" s="169"/>
      <c r="B530" s="178"/>
      <c r="C530" s="184"/>
      <c r="D530" s="631"/>
      <c r="E530" s="185"/>
      <c r="F530" s="632"/>
      <c r="G530" s="186"/>
      <c r="H530" s="185"/>
      <c r="I530" s="185"/>
      <c r="J530" s="186"/>
      <c r="K530" s="601" t="s">
        <v>95</v>
      </c>
      <c r="L530" s="649" t="s">
        <v>1448</v>
      </c>
      <c r="M530" s="317">
        <v>7000000</v>
      </c>
      <c r="N530" s="217">
        <v>5500000</v>
      </c>
    </row>
    <row r="531" spans="1:14" ht="22.5" customHeight="1" x14ac:dyDescent="0.15">
      <c r="A531" s="169"/>
      <c r="B531" s="178"/>
      <c r="C531" s="184"/>
      <c r="D531" s="631"/>
      <c r="E531" s="185"/>
      <c r="F531" s="632"/>
      <c r="G531" s="186"/>
      <c r="H531" s="185"/>
      <c r="I531" s="185"/>
      <c r="J531" s="186"/>
      <c r="K531" s="601" t="s">
        <v>1449</v>
      </c>
      <c r="L531" s="233" t="s">
        <v>1450</v>
      </c>
      <c r="M531" s="337">
        <v>1000000</v>
      </c>
      <c r="N531" s="234">
        <v>1500000</v>
      </c>
    </row>
    <row r="532" spans="1:14" ht="22.5" customHeight="1" x14ac:dyDescent="0.15">
      <c r="A532" s="169"/>
      <c r="B532" s="178"/>
      <c r="C532" s="184"/>
      <c r="D532" s="631"/>
      <c r="E532" s="185"/>
      <c r="F532" s="632"/>
      <c r="G532" s="186"/>
      <c r="H532" s="185"/>
      <c r="I532" s="185"/>
      <c r="J532" s="186"/>
      <c r="K532" s="601" t="s">
        <v>94</v>
      </c>
      <c r="L532" s="602"/>
      <c r="M532" s="589">
        <v>10000000</v>
      </c>
      <c r="N532" s="214">
        <v>2000000</v>
      </c>
    </row>
    <row r="533" spans="1:14" ht="22.5" customHeight="1" x14ac:dyDescent="0.15">
      <c r="A533" s="169"/>
      <c r="B533" s="178"/>
      <c r="C533" s="184"/>
      <c r="D533" s="631"/>
      <c r="E533" s="185"/>
      <c r="F533" s="632"/>
      <c r="G533" s="186"/>
      <c r="H533" s="185"/>
      <c r="I533" s="185"/>
      <c r="J533" s="186"/>
      <c r="K533" s="601" t="s">
        <v>344</v>
      </c>
      <c r="L533" s="651" t="s">
        <v>1451</v>
      </c>
      <c r="M533" s="319">
        <v>10000000</v>
      </c>
      <c r="N533" s="219">
        <v>2000000</v>
      </c>
    </row>
    <row r="534" spans="1:14" ht="22.5" customHeight="1" x14ac:dyDescent="0.15">
      <c r="A534" s="169"/>
      <c r="B534" s="178"/>
      <c r="C534" s="184"/>
      <c r="D534" s="631"/>
      <c r="E534" s="185"/>
      <c r="F534" s="632"/>
      <c r="G534" s="186"/>
      <c r="H534" s="185"/>
      <c r="I534" s="185"/>
      <c r="J534" s="186"/>
      <c r="K534" s="601" t="s">
        <v>93</v>
      </c>
      <c r="L534" s="602"/>
      <c r="M534" s="589">
        <v>500000</v>
      </c>
      <c r="N534" s="214">
        <v>600000</v>
      </c>
    </row>
    <row r="535" spans="1:14" ht="22.5" customHeight="1" x14ac:dyDescent="0.15">
      <c r="A535" s="169"/>
      <c r="B535" s="178"/>
      <c r="C535" s="184"/>
      <c r="D535" s="631"/>
      <c r="E535" s="185"/>
      <c r="F535" s="632"/>
      <c r="G535" s="186"/>
      <c r="H535" s="185"/>
      <c r="I535" s="185"/>
      <c r="J535" s="186"/>
      <c r="K535" s="601" t="s">
        <v>345</v>
      </c>
      <c r="L535" s="602" t="s">
        <v>1453</v>
      </c>
      <c r="M535" s="590">
        <v>500000</v>
      </c>
      <c r="N535" s="216">
        <v>600000</v>
      </c>
    </row>
    <row r="536" spans="1:14" ht="22.5" customHeight="1" x14ac:dyDescent="0.15">
      <c r="A536" s="169"/>
      <c r="B536" s="178"/>
      <c r="C536" s="179" t="s">
        <v>474</v>
      </c>
      <c r="D536" s="622">
        <v>36750</v>
      </c>
      <c r="E536" s="172">
        <f>+D536</f>
        <v>36750</v>
      </c>
      <c r="F536" s="622">
        <v>33438</v>
      </c>
      <c r="G536" s="172">
        <f>+F536</f>
        <v>33438</v>
      </c>
      <c r="H536" s="172">
        <f>+E536-G536</f>
        <v>3312</v>
      </c>
      <c r="I536" s="172">
        <v>36099</v>
      </c>
      <c r="J536" s="172">
        <v>-12699</v>
      </c>
      <c r="K536" s="187"/>
      <c r="L536" s="188"/>
      <c r="M536" s="334"/>
      <c r="N536" s="189"/>
    </row>
    <row r="537" spans="1:14" ht="22.5" customHeight="1" x14ac:dyDescent="0.15">
      <c r="A537" s="169"/>
      <c r="B537" s="178"/>
      <c r="C537" s="184"/>
      <c r="D537" s="631"/>
      <c r="E537" s="185"/>
      <c r="F537" s="632"/>
      <c r="G537" s="186"/>
      <c r="H537" s="185"/>
      <c r="I537" s="185"/>
      <c r="J537" s="186"/>
      <c r="K537" s="601" t="s">
        <v>1459</v>
      </c>
      <c r="L537" s="602"/>
      <c r="M537" s="589">
        <v>1000000</v>
      </c>
      <c r="N537" s="214">
        <v>47400000</v>
      </c>
    </row>
    <row r="538" spans="1:14" ht="22.5" customHeight="1" x14ac:dyDescent="0.15">
      <c r="A538" s="169"/>
      <c r="B538" s="178"/>
      <c r="C538" s="184"/>
      <c r="D538" s="631"/>
      <c r="E538" s="185"/>
      <c r="F538" s="632"/>
      <c r="G538" s="186"/>
      <c r="H538" s="185"/>
      <c r="I538" s="185"/>
      <c r="J538" s="186"/>
      <c r="K538" s="601" t="s">
        <v>1460</v>
      </c>
      <c r="L538" s="602" t="s">
        <v>1056</v>
      </c>
      <c r="M538" s="590">
        <v>1000000</v>
      </c>
      <c r="N538" s="216">
        <v>20000000</v>
      </c>
    </row>
    <row r="539" spans="1:14" ht="22.5" customHeight="1" x14ac:dyDescent="0.15">
      <c r="A539" s="169"/>
      <c r="B539" s="178"/>
      <c r="C539" s="184"/>
      <c r="D539" s="631"/>
      <c r="E539" s="185"/>
      <c r="F539" s="632"/>
      <c r="G539" s="186"/>
      <c r="H539" s="185"/>
      <c r="I539" s="185"/>
      <c r="J539" s="186"/>
      <c r="K539" s="601" t="s">
        <v>90</v>
      </c>
      <c r="L539" s="602"/>
      <c r="M539" s="589">
        <v>35350000</v>
      </c>
      <c r="N539" s="216">
        <v>2400000</v>
      </c>
    </row>
    <row r="540" spans="1:14" ht="22.5" customHeight="1" x14ac:dyDescent="0.15">
      <c r="A540" s="169"/>
      <c r="B540" s="178"/>
      <c r="C540" s="184"/>
      <c r="D540" s="631"/>
      <c r="E540" s="185"/>
      <c r="F540" s="632"/>
      <c r="G540" s="186"/>
      <c r="H540" s="185"/>
      <c r="I540" s="185"/>
      <c r="J540" s="186"/>
      <c r="K540" s="601" t="s">
        <v>89</v>
      </c>
      <c r="L540" s="602" t="s">
        <v>1461</v>
      </c>
      <c r="M540" s="590">
        <v>20000000</v>
      </c>
      <c r="N540" s="216">
        <v>2400000</v>
      </c>
    </row>
    <row r="541" spans="1:14" ht="22.5" customHeight="1" x14ac:dyDescent="0.15">
      <c r="A541" s="169"/>
      <c r="B541" s="178"/>
      <c r="C541" s="184"/>
      <c r="D541" s="631"/>
      <c r="E541" s="185"/>
      <c r="F541" s="632"/>
      <c r="G541" s="186"/>
      <c r="H541" s="185"/>
      <c r="I541" s="185"/>
      <c r="J541" s="186"/>
      <c r="K541" s="601" t="s">
        <v>381</v>
      </c>
      <c r="L541" s="602" t="s">
        <v>1462</v>
      </c>
      <c r="M541" s="590">
        <v>1200000</v>
      </c>
      <c r="N541" s="216">
        <v>1600000</v>
      </c>
    </row>
    <row r="542" spans="1:14" ht="22.5" customHeight="1" x14ac:dyDescent="0.15">
      <c r="A542" s="169"/>
      <c r="B542" s="178"/>
      <c r="C542" s="184"/>
      <c r="D542" s="631"/>
      <c r="E542" s="185"/>
      <c r="F542" s="632"/>
      <c r="G542" s="186"/>
      <c r="H542" s="185"/>
      <c r="I542" s="185"/>
      <c r="J542" s="186"/>
      <c r="K542" s="601" t="s">
        <v>1463</v>
      </c>
      <c r="L542" s="602" t="s">
        <v>1462</v>
      </c>
      <c r="M542" s="590">
        <v>1200000</v>
      </c>
      <c r="N542" s="216">
        <v>1600000</v>
      </c>
    </row>
    <row r="543" spans="1:14" s="604" customFormat="1" ht="22.5" customHeight="1" x14ac:dyDescent="0.15">
      <c r="A543" s="620"/>
      <c r="B543" s="625"/>
      <c r="C543" s="630"/>
      <c r="D543" s="631"/>
      <c r="E543" s="631"/>
      <c r="F543" s="632"/>
      <c r="G543" s="632"/>
      <c r="H543" s="631"/>
      <c r="I543" s="631"/>
      <c r="J543" s="632"/>
      <c r="K543" s="601" t="s">
        <v>1464</v>
      </c>
      <c r="L543" s="602" t="s">
        <v>1465</v>
      </c>
      <c r="M543" s="590">
        <v>250000</v>
      </c>
      <c r="N543" s="643"/>
    </row>
    <row r="544" spans="1:14" s="604" customFormat="1" ht="22.5" customHeight="1" x14ac:dyDescent="0.15">
      <c r="A544" s="620"/>
      <c r="B544" s="625"/>
      <c r="C544" s="630"/>
      <c r="D544" s="631"/>
      <c r="E544" s="631"/>
      <c r="F544" s="632"/>
      <c r="G544" s="632"/>
      <c r="H544" s="631"/>
      <c r="I544" s="631"/>
      <c r="J544" s="632"/>
      <c r="K544" s="601" t="s">
        <v>1466</v>
      </c>
      <c r="L544" s="602" t="s">
        <v>1465</v>
      </c>
      <c r="M544" s="590">
        <v>250000</v>
      </c>
      <c r="N544" s="643"/>
    </row>
    <row r="545" spans="1:14" s="604" customFormat="1" ht="22.5" customHeight="1" x14ac:dyDescent="0.15">
      <c r="A545" s="620"/>
      <c r="B545" s="625"/>
      <c r="C545" s="630"/>
      <c r="D545" s="631"/>
      <c r="E545" s="631"/>
      <c r="F545" s="632"/>
      <c r="G545" s="632"/>
      <c r="H545" s="631"/>
      <c r="I545" s="631"/>
      <c r="J545" s="632"/>
      <c r="K545" s="601" t="s">
        <v>1467</v>
      </c>
      <c r="L545" s="602" t="s">
        <v>1465</v>
      </c>
      <c r="M545" s="590">
        <v>250000</v>
      </c>
      <c r="N545" s="643"/>
    </row>
    <row r="546" spans="1:14" s="604" customFormat="1" ht="22.5" customHeight="1" x14ac:dyDescent="0.15">
      <c r="A546" s="620"/>
      <c r="B546" s="625"/>
      <c r="C546" s="630"/>
      <c r="D546" s="631"/>
      <c r="E546" s="631"/>
      <c r="F546" s="632"/>
      <c r="G546" s="632"/>
      <c r="H546" s="631"/>
      <c r="I546" s="631"/>
      <c r="J546" s="632"/>
      <c r="K546" s="601" t="s">
        <v>1468</v>
      </c>
      <c r="L546" s="602" t="s">
        <v>1465</v>
      </c>
      <c r="M546" s="590">
        <v>250000</v>
      </c>
      <c r="N546" s="643"/>
    </row>
    <row r="547" spans="1:14" s="604" customFormat="1" ht="22.5" customHeight="1" x14ac:dyDescent="0.15">
      <c r="A547" s="620"/>
      <c r="B547" s="625"/>
      <c r="C547" s="630"/>
      <c r="D547" s="631"/>
      <c r="E547" s="631"/>
      <c r="F547" s="632"/>
      <c r="G547" s="632"/>
      <c r="H547" s="631"/>
      <c r="I547" s="631"/>
      <c r="J547" s="632"/>
      <c r="K547" s="601" t="s">
        <v>1469</v>
      </c>
      <c r="L547" s="602" t="s">
        <v>1465</v>
      </c>
      <c r="M547" s="590">
        <v>250000</v>
      </c>
      <c r="N547" s="643"/>
    </row>
    <row r="548" spans="1:14" s="604" customFormat="1" ht="22.5" customHeight="1" x14ac:dyDescent="0.15">
      <c r="A548" s="620"/>
      <c r="B548" s="625"/>
      <c r="C548" s="630"/>
      <c r="D548" s="631"/>
      <c r="E548" s="631"/>
      <c r="F548" s="632"/>
      <c r="G548" s="632"/>
      <c r="H548" s="631"/>
      <c r="I548" s="631"/>
      <c r="J548" s="632"/>
      <c r="K548" s="601" t="s">
        <v>1470</v>
      </c>
      <c r="L548" s="602" t="s">
        <v>774</v>
      </c>
      <c r="M548" s="590">
        <v>150000</v>
      </c>
      <c r="N548" s="643"/>
    </row>
    <row r="549" spans="1:14" s="604" customFormat="1" ht="22.5" customHeight="1" x14ac:dyDescent="0.15">
      <c r="A549" s="620"/>
      <c r="B549" s="625"/>
      <c r="C549" s="630"/>
      <c r="D549" s="631"/>
      <c r="E549" s="631"/>
      <c r="F549" s="632"/>
      <c r="G549" s="632"/>
      <c r="H549" s="631"/>
      <c r="I549" s="631"/>
      <c r="J549" s="632"/>
      <c r="K549" s="601" t="s">
        <v>382</v>
      </c>
      <c r="L549" s="602" t="s">
        <v>1465</v>
      </c>
      <c r="M549" s="590">
        <v>250000</v>
      </c>
      <c r="N549" s="643"/>
    </row>
    <row r="550" spans="1:14" s="604" customFormat="1" ht="22.5" customHeight="1" x14ac:dyDescent="0.15">
      <c r="A550" s="620"/>
      <c r="B550" s="625"/>
      <c r="C550" s="630"/>
      <c r="D550" s="631"/>
      <c r="E550" s="631"/>
      <c r="F550" s="632"/>
      <c r="G550" s="632"/>
      <c r="H550" s="631"/>
      <c r="I550" s="631"/>
      <c r="J550" s="632"/>
      <c r="K550" s="601" t="s">
        <v>1471</v>
      </c>
      <c r="L550" s="602" t="s">
        <v>1465</v>
      </c>
      <c r="M550" s="590">
        <v>250000</v>
      </c>
      <c r="N550" s="643"/>
    </row>
    <row r="551" spans="1:14" s="604" customFormat="1" ht="22.5" customHeight="1" x14ac:dyDescent="0.15">
      <c r="A551" s="620"/>
      <c r="B551" s="625"/>
      <c r="C551" s="630"/>
      <c r="D551" s="631"/>
      <c r="E551" s="631"/>
      <c r="F551" s="632"/>
      <c r="G551" s="632"/>
      <c r="H551" s="631"/>
      <c r="I551" s="631"/>
      <c r="J551" s="632"/>
      <c r="K551" s="601" t="s">
        <v>1472</v>
      </c>
      <c r="L551" s="602" t="s">
        <v>1465</v>
      </c>
      <c r="M551" s="590">
        <v>250000</v>
      </c>
      <c r="N551" s="643"/>
    </row>
    <row r="552" spans="1:14" s="604" customFormat="1" ht="22.5" customHeight="1" x14ac:dyDescent="0.15">
      <c r="A552" s="620"/>
      <c r="B552" s="625"/>
      <c r="C552" s="630"/>
      <c r="D552" s="631"/>
      <c r="E552" s="631"/>
      <c r="F552" s="632"/>
      <c r="G552" s="632"/>
      <c r="H552" s="631"/>
      <c r="I552" s="631"/>
      <c r="J552" s="632"/>
      <c r="K552" s="601" t="s">
        <v>1473</v>
      </c>
      <c r="L552" s="602" t="s">
        <v>1474</v>
      </c>
      <c r="M552" s="590">
        <v>650000</v>
      </c>
      <c r="N552" s="643"/>
    </row>
    <row r="553" spans="1:14" s="604" customFormat="1" ht="22.5" customHeight="1" x14ac:dyDescent="0.15">
      <c r="A553" s="620"/>
      <c r="B553" s="625"/>
      <c r="C553" s="630"/>
      <c r="D553" s="631"/>
      <c r="E553" s="631"/>
      <c r="F553" s="632"/>
      <c r="G553" s="632"/>
      <c r="H553" s="631"/>
      <c r="I553" s="631"/>
      <c r="J553" s="632"/>
      <c r="K553" s="601" t="s">
        <v>1475</v>
      </c>
      <c r="L553" s="602" t="s">
        <v>774</v>
      </c>
      <c r="M553" s="590">
        <v>150000</v>
      </c>
      <c r="N553" s="643"/>
    </row>
    <row r="554" spans="1:14" s="604" customFormat="1" ht="22.5" customHeight="1" x14ac:dyDescent="0.15">
      <c r="A554" s="620"/>
      <c r="B554" s="625"/>
      <c r="C554" s="630"/>
      <c r="D554" s="631"/>
      <c r="E554" s="631"/>
      <c r="F554" s="632"/>
      <c r="G554" s="632"/>
      <c r="H554" s="631"/>
      <c r="I554" s="631"/>
      <c r="J554" s="632"/>
      <c r="K554" s="601" t="s">
        <v>1476</v>
      </c>
      <c r="L554" s="602" t="s">
        <v>1465</v>
      </c>
      <c r="M554" s="590">
        <v>250000</v>
      </c>
      <c r="N554" s="643"/>
    </row>
    <row r="555" spans="1:14" s="604" customFormat="1" ht="22.5" customHeight="1" x14ac:dyDescent="0.15">
      <c r="A555" s="620"/>
      <c r="B555" s="625"/>
      <c r="C555" s="630"/>
      <c r="D555" s="631"/>
      <c r="E555" s="631"/>
      <c r="F555" s="632"/>
      <c r="G555" s="632"/>
      <c r="H555" s="631"/>
      <c r="I555" s="631"/>
      <c r="J555" s="632"/>
      <c r="K555" s="601" t="s">
        <v>1477</v>
      </c>
      <c r="L555" s="602" t="s">
        <v>1465</v>
      </c>
      <c r="M555" s="590">
        <v>250000</v>
      </c>
      <c r="N555" s="643"/>
    </row>
    <row r="556" spans="1:14" ht="22.5" customHeight="1" x14ac:dyDescent="0.15">
      <c r="A556" s="169"/>
      <c r="B556" s="178"/>
      <c r="C556" s="184"/>
      <c r="D556" s="631"/>
      <c r="E556" s="185"/>
      <c r="F556" s="632"/>
      <c r="G556" s="186"/>
      <c r="H556" s="185"/>
      <c r="I556" s="185"/>
      <c r="J556" s="186"/>
      <c r="K556" s="601" t="s">
        <v>88</v>
      </c>
      <c r="L556" s="602" t="s">
        <v>774</v>
      </c>
      <c r="M556" s="590">
        <v>150000</v>
      </c>
      <c r="N556" s="216">
        <v>0</v>
      </c>
    </row>
    <row r="557" spans="1:14" ht="22.5" customHeight="1" x14ac:dyDescent="0.15">
      <c r="A557" s="169"/>
      <c r="B557" s="178"/>
      <c r="C557" s="184"/>
      <c r="D557" s="631"/>
      <c r="E557" s="185"/>
      <c r="F557" s="632"/>
      <c r="G557" s="186"/>
      <c r="H557" s="185"/>
      <c r="I557" s="185"/>
      <c r="J557" s="186"/>
      <c r="K557" s="601" t="s">
        <v>383</v>
      </c>
      <c r="L557" s="602" t="s">
        <v>1465</v>
      </c>
      <c r="M557" s="590">
        <v>250000</v>
      </c>
      <c r="N557" s="216">
        <v>800000</v>
      </c>
    </row>
    <row r="558" spans="1:14" ht="22.5" customHeight="1" x14ac:dyDescent="0.15">
      <c r="A558" s="169"/>
      <c r="B558" s="178"/>
      <c r="C558" s="184"/>
      <c r="D558" s="631"/>
      <c r="E558" s="185"/>
      <c r="F558" s="632"/>
      <c r="G558" s="186"/>
      <c r="H558" s="185"/>
      <c r="I558" s="185"/>
      <c r="J558" s="186"/>
      <c r="K558" s="601" t="s">
        <v>1479</v>
      </c>
      <c r="L558" s="602" t="s">
        <v>1480</v>
      </c>
      <c r="M558" s="590">
        <v>2400000</v>
      </c>
      <c r="N558" s="216">
        <v>500000</v>
      </c>
    </row>
    <row r="559" spans="1:14" ht="22.5" customHeight="1" x14ac:dyDescent="0.15">
      <c r="A559" s="169"/>
      <c r="B559" s="178"/>
      <c r="C559" s="184"/>
      <c r="D559" s="631"/>
      <c r="E559" s="185"/>
      <c r="F559" s="632"/>
      <c r="G559" s="186"/>
      <c r="H559" s="185"/>
      <c r="I559" s="185"/>
      <c r="J559" s="186"/>
      <c r="K559" s="601" t="s">
        <v>1481</v>
      </c>
      <c r="L559" s="602" t="s">
        <v>1465</v>
      </c>
      <c r="M559" s="317">
        <v>250000</v>
      </c>
      <c r="N559" s="216">
        <v>800000</v>
      </c>
    </row>
    <row r="560" spans="1:14" ht="22.5" customHeight="1" x14ac:dyDescent="0.15">
      <c r="A560" s="169"/>
      <c r="B560" s="178"/>
      <c r="C560" s="184"/>
      <c r="D560" s="631"/>
      <c r="E560" s="185"/>
      <c r="F560" s="632"/>
      <c r="G560" s="186"/>
      <c r="H560" s="185"/>
      <c r="I560" s="185"/>
      <c r="J560" s="186"/>
      <c r="K560" s="601" t="s">
        <v>1482</v>
      </c>
      <c r="L560" s="602" t="s">
        <v>774</v>
      </c>
      <c r="M560" s="317">
        <v>150000</v>
      </c>
      <c r="N560" s="216">
        <v>800000</v>
      </c>
    </row>
    <row r="561" spans="1:14" ht="22.5" customHeight="1" x14ac:dyDescent="0.15">
      <c r="A561" s="169"/>
      <c r="B561" s="178"/>
      <c r="C561" s="184"/>
      <c r="D561" s="631"/>
      <c r="E561" s="185"/>
      <c r="F561" s="632"/>
      <c r="G561" s="186"/>
      <c r="H561" s="185"/>
      <c r="I561" s="185"/>
      <c r="J561" s="186"/>
      <c r="K561" s="601" t="s">
        <v>1483</v>
      </c>
      <c r="L561" s="602" t="s">
        <v>1484</v>
      </c>
      <c r="M561" s="317">
        <v>50000</v>
      </c>
      <c r="N561" s="216">
        <v>800000</v>
      </c>
    </row>
    <row r="562" spans="1:14" ht="22.5" customHeight="1" x14ac:dyDescent="0.15">
      <c r="A562" s="169"/>
      <c r="B562" s="178"/>
      <c r="C562" s="184"/>
      <c r="D562" s="631"/>
      <c r="E562" s="185"/>
      <c r="F562" s="632"/>
      <c r="G562" s="186"/>
      <c r="H562" s="185"/>
      <c r="I562" s="185"/>
      <c r="J562" s="186"/>
      <c r="K562" s="601" t="s">
        <v>1485</v>
      </c>
      <c r="L562" s="602" t="s">
        <v>2005</v>
      </c>
      <c r="M562" s="317">
        <v>6000000</v>
      </c>
      <c r="N562" s="216">
        <v>500000</v>
      </c>
    </row>
    <row r="563" spans="1:14" ht="22.5" customHeight="1" x14ac:dyDescent="0.15">
      <c r="A563" s="169"/>
      <c r="B563" s="178"/>
      <c r="C563" s="184"/>
      <c r="D563" s="631"/>
      <c r="E563" s="185"/>
      <c r="F563" s="632"/>
      <c r="G563" s="186"/>
      <c r="H563" s="185"/>
      <c r="I563" s="185"/>
      <c r="J563" s="186"/>
      <c r="K563" s="601" t="s">
        <v>1487</v>
      </c>
      <c r="L563" s="602" t="s">
        <v>1465</v>
      </c>
      <c r="M563" s="317">
        <v>250000</v>
      </c>
      <c r="N563" s="216">
        <v>500000</v>
      </c>
    </row>
    <row r="564" spans="1:14" ht="22.5" customHeight="1" x14ac:dyDescent="0.15">
      <c r="A564" s="169"/>
      <c r="B564" s="178"/>
      <c r="C564" s="184"/>
      <c r="D564" s="631"/>
      <c r="E564" s="185"/>
      <c r="F564" s="632"/>
      <c r="G564" s="186"/>
      <c r="H564" s="185"/>
      <c r="I564" s="185"/>
      <c r="J564" s="186"/>
      <c r="K564" s="601" t="s">
        <v>87</v>
      </c>
      <c r="L564" s="602"/>
      <c r="M564" s="535">
        <v>400000</v>
      </c>
      <c r="N564" s="216">
        <v>500000</v>
      </c>
    </row>
    <row r="565" spans="1:14" ht="22.5" customHeight="1" x14ac:dyDescent="0.15">
      <c r="A565" s="169"/>
      <c r="B565" s="178"/>
      <c r="C565" s="184"/>
      <c r="D565" s="631"/>
      <c r="E565" s="185"/>
      <c r="F565" s="632"/>
      <c r="G565" s="186"/>
      <c r="H565" s="185"/>
      <c r="I565" s="185"/>
      <c r="J565" s="186"/>
      <c r="K565" s="601" t="s">
        <v>346</v>
      </c>
      <c r="L565" s="602" t="s">
        <v>1488</v>
      </c>
      <c r="M565" s="317">
        <v>400000</v>
      </c>
      <c r="N565" s="216">
        <v>800000</v>
      </c>
    </row>
    <row r="566" spans="1:14" ht="22.5" customHeight="1" x14ac:dyDescent="0.15">
      <c r="A566" s="169"/>
      <c r="B566" s="178"/>
      <c r="C566" s="179" t="s">
        <v>475</v>
      </c>
      <c r="D566" s="622">
        <v>129700</v>
      </c>
      <c r="E566" s="172">
        <f>+D566</f>
        <v>129700</v>
      </c>
      <c r="F566" s="622">
        <v>174438</v>
      </c>
      <c r="G566" s="172">
        <f>+F566</f>
        <v>174438</v>
      </c>
      <c r="H566" s="172">
        <f>+E566-G566</f>
        <v>-44738</v>
      </c>
      <c r="I566" s="172">
        <v>718596</v>
      </c>
      <c r="J566" s="172">
        <v>-505731</v>
      </c>
      <c r="K566" s="187"/>
      <c r="L566" s="188"/>
      <c r="M566" s="334"/>
      <c r="N566" s="189"/>
    </row>
    <row r="567" spans="1:14" ht="22.5" customHeight="1" x14ac:dyDescent="0.15">
      <c r="A567" s="169"/>
      <c r="B567" s="178"/>
      <c r="C567" s="180"/>
      <c r="D567" s="628"/>
      <c r="E567" s="181"/>
      <c r="F567" s="629"/>
      <c r="G567" s="182"/>
      <c r="H567" s="181"/>
      <c r="I567" s="181"/>
      <c r="J567" s="182"/>
      <c r="K567" s="601" t="s">
        <v>86</v>
      </c>
      <c r="L567" s="602"/>
      <c r="M567" s="589">
        <v>4000000</v>
      </c>
      <c r="N567" s="214">
        <v>107000000</v>
      </c>
    </row>
    <row r="568" spans="1:14" ht="22.5" customHeight="1" x14ac:dyDescent="0.15">
      <c r="A568" s="169"/>
      <c r="B568" s="178"/>
      <c r="C568" s="184"/>
      <c r="D568" s="631"/>
      <c r="E568" s="185"/>
      <c r="F568" s="632"/>
      <c r="G568" s="186"/>
      <c r="H568" s="185"/>
      <c r="I568" s="185"/>
      <c r="J568" s="186"/>
      <c r="K568" s="601" t="s">
        <v>1490</v>
      </c>
      <c r="L568" s="602" t="s">
        <v>2006</v>
      </c>
      <c r="M568" s="590">
        <v>4000000</v>
      </c>
      <c r="N568" s="216">
        <v>6000000</v>
      </c>
    </row>
    <row r="569" spans="1:14" ht="22.5" customHeight="1" x14ac:dyDescent="0.15">
      <c r="A569" s="169"/>
      <c r="B569" s="178"/>
      <c r="C569" s="184"/>
      <c r="D569" s="631"/>
      <c r="E569" s="185"/>
      <c r="F569" s="632"/>
      <c r="G569" s="186"/>
      <c r="H569" s="185"/>
      <c r="I569" s="185"/>
      <c r="J569" s="186"/>
      <c r="K569" s="601" t="s">
        <v>85</v>
      </c>
      <c r="L569" s="602"/>
      <c r="M569" s="590">
        <v>74200000</v>
      </c>
      <c r="N569" s="216">
        <v>6900000</v>
      </c>
    </row>
    <row r="570" spans="1:14" ht="22.5" customHeight="1" x14ac:dyDescent="0.15">
      <c r="A570" s="169"/>
      <c r="B570" s="178"/>
      <c r="C570" s="184"/>
      <c r="D570" s="631"/>
      <c r="E570" s="185"/>
      <c r="F570" s="632"/>
      <c r="G570" s="186"/>
      <c r="H570" s="185"/>
      <c r="I570" s="185"/>
      <c r="J570" s="186"/>
      <c r="K570" s="601" t="s">
        <v>1492</v>
      </c>
      <c r="L570" s="602" t="s">
        <v>1493</v>
      </c>
      <c r="M570" s="590">
        <v>14800000</v>
      </c>
      <c r="N570" s="216">
        <v>6600000</v>
      </c>
    </row>
    <row r="571" spans="1:14" ht="22.5" customHeight="1" x14ac:dyDescent="0.15">
      <c r="A571" s="169"/>
      <c r="B571" s="178"/>
      <c r="C571" s="184"/>
      <c r="D571" s="631"/>
      <c r="E571" s="185"/>
      <c r="F571" s="632"/>
      <c r="G571" s="186"/>
      <c r="H571" s="185"/>
      <c r="I571" s="185"/>
      <c r="J571" s="186"/>
      <c r="K571" s="601" t="s">
        <v>84</v>
      </c>
      <c r="L571" s="305" t="s">
        <v>2007</v>
      </c>
      <c r="M571" s="655">
        <v>6000000</v>
      </c>
      <c r="N571" s="217">
        <v>12000000</v>
      </c>
    </row>
    <row r="572" spans="1:14" ht="22.5" customHeight="1" x14ac:dyDescent="0.15">
      <c r="A572" s="169"/>
      <c r="B572" s="178"/>
      <c r="C572" s="184"/>
      <c r="D572" s="631"/>
      <c r="E572" s="185"/>
      <c r="F572" s="632"/>
      <c r="G572" s="186"/>
      <c r="H572" s="185"/>
      <c r="I572" s="185"/>
      <c r="J572" s="186"/>
      <c r="K572" s="601" t="s">
        <v>1495</v>
      </c>
      <c r="L572" s="602" t="s">
        <v>2008</v>
      </c>
      <c r="M572" s="590">
        <v>4000000</v>
      </c>
      <c r="N572" s="216">
        <v>8800000</v>
      </c>
    </row>
    <row r="573" spans="1:14" ht="22.5" customHeight="1" x14ac:dyDescent="0.15">
      <c r="A573" s="169"/>
      <c r="B573" s="178"/>
      <c r="C573" s="184"/>
      <c r="D573" s="631"/>
      <c r="E573" s="185"/>
      <c r="F573" s="632"/>
      <c r="G573" s="186"/>
      <c r="H573" s="185"/>
      <c r="I573" s="185"/>
      <c r="J573" s="186"/>
      <c r="K573" s="601" t="s">
        <v>83</v>
      </c>
      <c r="L573" s="602" t="s">
        <v>1497</v>
      </c>
      <c r="M573" s="590">
        <v>6600000</v>
      </c>
      <c r="N573" s="216">
        <v>8000000</v>
      </c>
    </row>
    <row r="574" spans="1:14" ht="22.5" customHeight="1" x14ac:dyDescent="0.15">
      <c r="A574" s="169"/>
      <c r="B574" s="178"/>
      <c r="C574" s="184"/>
      <c r="D574" s="631"/>
      <c r="E574" s="185"/>
      <c r="F574" s="632"/>
      <c r="G574" s="186"/>
      <c r="H574" s="185"/>
      <c r="I574" s="185"/>
      <c r="J574" s="186"/>
      <c r="K574" s="601" t="s">
        <v>1498</v>
      </c>
      <c r="L574" s="602" t="s">
        <v>2009</v>
      </c>
      <c r="M574" s="590">
        <v>12000000</v>
      </c>
      <c r="N574" s="216">
        <v>5000000</v>
      </c>
    </row>
    <row r="575" spans="1:14" ht="22.5" customHeight="1" x14ac:dyDescent="0.15">
      <c r="A575" s="169"/>
      <c r="B575" s="178"/>
      <c r="C575" s="184"/>
      <c r="D575" s="631"/>
      <c r="E575" s="185"/>
      <c r="F575" s="632"/>
      <c r="G575" s="186"/>
      <c r="H575" s="185"/>
      <c r="I575" s="185"/>
      <c r="J575" s="186"/>
      <c r="K575" s="601" t="s">
        <v>347</v>
      </c>
      <c r="L575" s="602" t="s">
        <v>1500</v>
      </c>
      <c r="M575" s="590">
        <v>8800000</v>
      </c>
      <c r="N575" s="214">
        <v>37000000</v>
      </c>
    </row>
    <row r="576" spans="1:14" s="604" customFormat="1" ht="22.5" customHeight="1" x14ac:dyDescent="0.15">
      <c r="A576" s="620"/>
      <c r="B576" s="625"/>
      <c r="C576" s="630"/>
      <c r="D576" s="631"/>
      <c r="E576" s="631"/>
      <c r="F576" s="632"/>
      <c r="G576" s="632"/>
      <c r="H576" s="631"/>
      <c r="I576" s="631"/>
      <c r="J576" s="632"/>
      <c r="K576" s="601" t="s">
        <v>1501</v>
      </c>
      <c r="L576" s="602" t="s">
        <v>1502</v>
      </c>
      <c r="M576" s="590">
        <v>8000000</v>
      </c>
      <c r="N576" s="642"/>
    </row>
    <row r="577" spans="1:14" s="604" customFormat="1" ht="22.5" customHeight="1" x14ac:dyDescent="0.15">
      <c r="A577" s="620"/>
      <c r="B577" s="625"/>
      <c r="C577" s="630"/>
      <c r="D577" s="631"/>
      <c r="E577" s="631"/>
      <c r="F577" s="632"/>
      <c r="G577" s="632"/>
      <c r="H577" s="631"/>
      <c r="I577" s="631"/>
      <c r="J577" s="632"/>
      <c r="K577" s="601" t="s">
        <v>1503</v>
      </c>
      <c r="L577" s="602" t="s">
        <v>1504</v>
      </c>
      <c r="M577" s="590">
        <v>7000000</v>
      </c>
      <c r="N577" s="642"/>
    </row>
    <row r="578" spans="1:14" s="604" customFormat="1" ht="22.5" customHeight="1" x14ac:dyDescent="0.15">
      <c r="A578" s="620"/>
      <c r="B578" s="625"/>
      <c r="C578" s="630"/>
      <c r="D578" s="631"/>
      <c r="E578" s="631"/>
      <c r="F578" s="632"/>
      <c r="G578" s="632"/>
      <c r="H578" s="631"/>
      <c r="I578" s="631"/>
      <c r="J578" s="632"/>
      <c r="K578" s="601" t="s">
        <v>1505</v>
      </c>
      <c r="L578" s="602" t="s">
        <v>1504</v>
      </c>
      <c r="M578" s="590">
        <v>7000000</v>
      </c>
      <c r="N578" s="642"/>
    </row>
    <row r="579" spans="1:14" s="604" customFormat="1" ht="22.5" customHeight="1" x14ac:dyDescent="0.15">
      <c r="A579" s="620"/>
      <c r="B579" s="625"/>
      <c r="C579" s="630"/>
      <c r="D579" s="631"/>
      <c r="E579" s="631"/>
      <c r="F579" s="632"/>
      <c r="G579" s="632"/>
      <c r="H579" s="631"/>
      <c r="I579" s="631"/>
      <c r="J579" s="632"/>
      <c r="K579" s="601" t="s">
        <v>82</v>
      </c>
      <c r="L579" s="602"/>
      <c r="M579" s="589">
        <v>34100000</v>
      </c>
      <c r="N579" s="642"/>
    </row>
    <row r="580" spans="1:14" s="604" customFormat="1" ht="22.5" customHeight="1" x14ac:dyDescent="0.15">
      <c r="A580" s="620"/>
      <c r="B580" s="625"/>
      <c r="C580" s="630"/>
      <c r="D580" s="631"/>
      <c r="E580" s="631"/>
      <c r="F580" s="632"/>
      <c r="G580" s="632"/>
      <c r="H580" s="631"/>
      <c r="I580" s="631"/>
      <c r="J580" s="632"/>
      <c r="K580" s="601" t="s">
        <v>81</v>
      </c>
      <c r="L580" s="602" t="s">
        <v>2010</v>
      </c>
      <c r="M580" s="590">
        <v>12000000</v>
      </c>
      <c r="N580" s="642"/>
    </row>
    <row r="581" spans="1:14" s="604" customFormat="1" ht="22.5" customHeight="1" x14ac:dyDescent="0.15">
      <c r="A581" s="620"/>
      <c r="B581" s="625"/>
      <c r="C581" s="630"/>
      <c r="D581" s="631"/>
      <c r="E581" s="631"/>
      <c r="F581" s="632"/>
      <c r="G581" s="632"/>
      <c r="H581" s="631"/>
      <c r="I581" s="631"/>
      <c r="J581" s="632"/>
      <c r="K581" s="601" t="s">
        <v>1507</v>
      </c>
      <c r="L581" s="602" t="s">
        <v>1508</v>
      </c>
      <c r="M581" s="590">
        <v>7500000</v>
      </c>
      <c r="N581" s="642"/>
    </row>
    <row r="582" spans="1:14" s="604" customFormat="1" ht="22.5" customHeight="1" x14ac:dyDescent="0.15">
      <c r="A582" s="620"/>
      <c r="B582" s="625"/>
      <c r="C582" s="630"/>
      <c r="D582" s="631"/>
      <c r="E582" s="631"/>
      <c r="F582" s="632"/>
      <c r="G582" s="632"/>
      <c r="H582" s="631"/>
      <c r="I582" s="631"/>
      <c r="J582" s="632"/>
      <c r="K582" s="601" t="s">
        <v>1510</v>
      </c>
      <c r="L582" s="602" t="s">
        <v>1511</v>
      </c>
      <c r="M582" s="590">
        <v>14600000</v>
      </c>
      <c r="N582" s="642"/>
    </row>
    <row r="583" spans="1:14" s="604" customFormat="1" ht="22.5" customHeight="1" x14ac:dyDescent="0.15">
      <c r="A583" s="620"/>
      <c r="B583" s="625"/>
      <c r="C583" s="630"/>
      <c r="D583" s="631"/>
      <c r="E583" s="631"/>
      <c r="F583" s="632"/>
      <c r="G583" s="632"/>
      <c r="H583" s="631"/>
      <c r="I583" s="631"/>
      <c r="J583" s="632"/>
      <c r="K583" s="601" t="s">
        <v>80</v>
      </c>
      <c r="L583" s="602"/>
      <c r="M583" s="589">
        <v>4500000</v>
      </c>
      <c r="N583" s="642"/>
    </row>
    <row r="584" spans="1:14" s="604" customFormat="1" ht="22.5" customHeight="1" x14ac:dyDescent="0.15">
      <c r="A584" s="620"/>
      <c r="B584" s="625"/>
      <c r="C584" s="630"/>
      <c r="D584" s="631"/>
      <c r="E584" s="631"/>
      <c r="F584" s="632"/>
      <c r="G584" s="632"/>
      <c r="H584" s="631"/>
      <c r="I584" s="631"/>
      <c r="J584" s="632"/>
      <c r="K584" s="601" t="s">
        <v>79</v>
      </c>
      <c r="L584" s="602" t="s">
        <v>2011</v>
      </c>
      <c r="M584" s="590">
        <v>1000000</v>
      </c>
      <c r="N584" s="642"/>
    </row>
    <row r="585" spans="1:14" s="604" customFormat="1" ht="22.5" customHeight="1" x14ac:dyDescent="0.15">
      <c r="A585" s="620"/>
      <c r="B585" s="625"/>
      <c r="C585" s="630"/>
      <c r="D585" s="631"/>
      <c r="E585" s="631"/>
      <c r="F585" s="632"/>
      <c r="G585" s="632"/>
      <c r="H585" s="631"/>
      <c r="I585" s="631"/>
      <c r="J585" s="632"/>
      <c r="K585" s="601" t="s">
        <v>78</v>
      </c>
      <c r="L585" s="602" t="s">
        <v>2012</v>
      </c>
      <c r="M585" s="590">
        <v>1000000</v>
      </c>
      <c r="N585" s="642"/>
    </row>
    <row r="586" spans="1:14" s="604" customFormat="1" ht="22.5" customHeight="1" x14ac:dyDescent="0.15">
      <c r="A586" s="620"/>
      <c r="B586" s="625"/>
      <c r="C586" s="630"/>
      <c r="D586" s="631"/>
      <c r="E586" s="631"/>
      <c r="F586" s="632"/>
      <c r="G586" s="632"/>
      <c r="H586" s="631"/>
      <c r="I586" s="631"/>
      <c r="J586" s="632"/>
      <c r="K586" s="601" t="s">
        <v>77</v>
      </c>
      <c r="L586" s="602" t="s">
        <v>2013</v>
      </c>
      <c r="M586" s="590">
        <v>1000000</v>
      </c>
      <c r="N586" s="642"/>
    </row>
    <row r="587" spans="1:14" s="604" customFormat="1" ht="22.5" customHeight="1" x14ac:dyDescent="0.15">
      <c r="A587" s="620"/>
      <c r="B587" s="625"/>
      <c r="C587" s="630"/>
      <c r="D587" s="631"/>
      <c r="E587" s="631"/>
      <c r="F587" s="632"/>
      <c r="G587" s="632"/>
      <c r="H587" s="631"/>
      <c r="I587" s="631"/>
      <c r="J587" s="632"/>
      <c r="K587" s="601" t="s">
        <v>1515</v>
      </c>
      <c r="L587" s="602" t="s">
        <v>1516</v>
      </c>
      <c r="M587" s="590">
        <v>1500000</v>
      </c>
      <c r="N587" s="642"/>
    </row>
    <row r="588" spans="1:14" ht="22.5" customHeight="1" x14ac:dyDescent="0.15">
      <c r="A588" s="169"/>
      <c r="B588" s="178"/>
      <c r="C588" s="184"/>
      <c r="D588" s="631"/>
      <c r="E588" s="185"/>
      <c r="F588" s="632"/>
      <c r="G588" s="186"/>
      <c r="H588" s="185"/>
      <c r="I588" s="185"/>
      <c r="J588" s="186"/>
      <c r="K588" s="601" t="s">
        <v>76</v>
      </c>
      <c r="L588" s="602"/>
      <c r="M588" s="589">
        <v>12900000</v>
      </c>
      <c r="N588" s="214">
        <v>7000000</v>
      </c>
    </row>
    <row r="589" spans="1:14" ht="22.5" customHeight="1" x14ac:dyDescent="0.15">
      <c r="A589" s="169"/>
      <c r="B589" s="178"/>
      <c r="C589" s="184"/>
      <c r="D589" s="631"/>
      <c r="E589" s="185"/>
      <c r="F589" s="632"/>
      <c r="G589" s="186"/>
      <c r="H589" s="185"/>
      <c r="I589" s="185"/>
      <c r="J589" s="186"/>
      <c r="K589" s="601" t="s">
        <v>75</v>
      </c>
      <c r="L589" s="649" t="s">
        <v>1517</v>
      </c>
      <c r="M589" s="317">
        <v>900000</v>
      </c>
      <c r="N589" s="217">
        <v>2000000</v>
      </c>
    </row>
    <row r="590" spans="1:14" ht="22.5" customHeight="1" x14ac:dyDescent="0.15">
      <c r="A590" s="169"/>
      <c r="B590" s="178"/>
      <c r="C590" s="184"/>
      <c r="D590" s="631"/>
      <c r="E590" s="185"/>
      <c r="F590" s="632"/>
      <c r="G590" s="186"/>
      <c r="H590" s="185"/>
      <c r="I590" s="185"/>
      <c r="J590" s="186"/>
      <c r="K590" s="601" t="s">
        <v>348</v>
      </c>
      <c r="L590" s="649" t="s">
        <v>2014</v>
      </c>
      <c r="M590" s="317">
        <v>3000000</v>
      </c>
      <c r="N590" s="217">
        <v>2000000</v>
      </c>
    </row>
    <row r="591" spans="1:14" ht="22.5" customHeight="1" x14ac:dyDescent="0.15">
      <c r="A591" s="169"/>
      <c r="B591" s="178"/>
      <c r="C591" s="184"/>
      <c r="D591" s="631"/>
      <c r="E591" s="185"/>
      <c r="F591" s="632"/>
      <c r="G591" s="186"/>
      <c r="H591" s="185"/>
      <c r="I591" s="185"/>
      <c r="J591" s="186"/>
      <c r="K591" s="601" t="s">
        <v>1519</v>
      </c>
      <c r="L591" s="651" t="s">
        <v>2015</v>
      </c>
      <c r="M591" s="319">
        <v>5000000</v>
      </c>
      <c r="N591" s="219">
        <v>1500000</v>
      </c>
    </row>
    <row r="592" spans="1:14" ht="22.5" customHeight="1" x14ac:dyDescent="0.15">
      <c r="A592" s="169"/>
      <c r="B592" s="178"/>
      <c r="C592" s="184"/>
      <c r="D592" s="631"/>
      <c r="E592" s="185"/>
      <c r="F592" s="632"/>
      <c r="G592" s="186"/>
      <c r="H592" s="185"/>
      <c r="I592" s="185"/>
      <c r="J592" s="186"/>
      <c r="K592" s="601" t="s">
        <v>1521</v>
      </c>
      <c r="L592" s="321" t="s">
        <v>2016</v>
      </c>
      <c r="M592" s="319">
        <v>2000000</v>
      </c>
      <c r="N592" s="219">
        <v>300000</v>
      </c>
    </row>
    <row r="593" spans="1:14" ht="22.5" customHeight="1" x14ac:dyDescent="0.15">
      <c r="A593" s="169"/>
      <c r="B593" s="178"/>
      <c r="C593" s="184"/>
      <c r="D593" s="631"/>
      <c r="E593" s="185"/>
      <c r="F593" s="632"/>
      <c r="G593" s="186"/>
      <c r="H593" s="185"/>
      <c r="I593" s="185"/>
      <c r="J593" s="186"/>
      <c r="K593" s="601" t="s">
        <v>781</v>
      </c>
      <c r="L593" s="321" t="s">
        <v>782</v>
      </c>
      <c r="M593" s="319">
        <v>1000000</v>
      </c>
      <c r="N593" s="219">
        <v>900000</v>
      </c>
    </row>
    <row r="594" spans="1:14" ht="22.5" customHeight="1" x14ac:dyDescent="0.15">
      <c r="A594" s="169"/>
      <c r="B594" s="178"/>
      <c r="C594" s="184"/>
      <c r="D594" s="631"/>
      <c r="E594" s="185"/>
      <c r="F594" s="632"/>
      <c r="G594" s="186"/>
      <c r="H594" s="185"/>
      <c r="I594" s="185"/>
      <c r="J594" s="186"/>
      <c r="K594" s="601" t="s">
        <v>780</v>
      </c>
      <c r="L594" s="651" t="s">
        <v>783</v>
      </c>
      <c r="M594" s="319">
        <v>1000000</v>
      </c>
      <c r="N594" s="219">
        <v>5500000</v>
      </c>
    </row>
    <row r="595" spans="1:14" ht="22.5" customHeight="1" x14ac:dyDescent="0.15">
      <c r="A595" s="169"/>
      <c r="B595" s="178"/>
      <c r="C595" s="179" t="s">
        <v>476</v>
      </c>
      <c r="D595" s="622">
        <v>1400</v>
      </c>
      <c r="E595" s="172">
        <f>+D595</f>
        <v>1400</v>
      </c>
      <c r="F595" s="622">
        <v>1400</v>
      </c>
      <c r="G595" s="172">
        <f>+F595</f>
        <v>1400</v>
      </c>
      <c r="H595" s="172">
        <f>+E595-G595</f>
        <v>0</v>
      </c>
      <c r="I595" s="172">
        <v>200</v>
      </c>
      <c r="J595" s="172">
        <v>1200</v>
      </c>
      <c r="K595" s="187"/>
      <c r="L595" s="188"/>
      <c r="M595" s="334"/>
      <c r="N595" s="189"/>
    </row>
    <row r="596" spans="1:14" ht="22.5" customHeight="1" x14ac:dyDescent="0.15">
      <c r="A596" s="169"/>
      <c r="B596" s="178"/>
      <c r="C596" s="180"/>
      <c r="D596" s="628"/>
      <c r="E596" s="181"/>
      <c r="F596" s="629"/>
      <c r="G596" s="182"/>
      <c r="H596" s="181"/>
      <c r="I596" s="181"/>
      <c r="J596" s="182"/>
      <c r="K596" s="11" t="s">
        <v>74</v>
      </c>
      <c r="L596" s="12"/>
      <c r="M596" s="296">
        <v>1400000</v>
      </c>
      <c r="N596" s="214">
        <v>2600000</v>
      </c>
    </row>
    <row r="597" spans="1:14" ht="22.5" customHeight="1" x14ac:dyDescent="0.15">
      <c r="A597" s="169"/>
      <c r="B597" s="178"/>
      <c r="C597" s="184"/>
      <c r="D597" s="631"/>
      <c r="E597" s="185"/>
      <c r="F597" s="632"/>
      <c r="G597" s="186"/>
      <c r="H597" s="185"/>
      <c r="I597" s="185"/>
      <c r="J597" s="186"/>
      <c r="K597" s="11" t="s">
        <v>73</v>
      </c>
      <c r="L597" s="308" t="s">
        <v>793</v>
      </c>
      <c r="M597" s="317">
        <v>1000000</v>
      </c>
      <c r="N597" s="217">
        <v>2000000</v>
      </c>
    </row>
    <row r="598" spans="1:14" ht="22.5" customHeight="1" x14ac:dyDescent="0.15">
      <c r="A598" s="169"/>
      <c r="B598" s="178"/>
      <c r="C598" s="184"/>
      <c r="D598" s="631"/>
      <c r="E598" s="185"/>
      <c r="F598" s="632"/>
      <c r="G598" s="186"/>
      <c r="H598" s="185"/>
      <c r="I598" s="185"/>
      <c r="J598" s="186"/>
      <c r="K598" s="601" t="s">
        <v>1525</v>
      </c>
      <c r="L598" s="645" t="s">
        <v>2017</v>
      </c>
      <c r="M598" s="320">
        <v>400000</v>
      </c>
      <c r="N598" s="235">
        <v>600000</v>
      </c>
    </row>
    <row r="599" spans="1:14" ht="22.5" customHeight="1" x14ac:dyDescent="0.15">
      <c r="A599" s="169"/>
      <c r="B599" s="178"/>
      <c r="C599" s="179" t="s">
        <v>477</v>
      </c>
      <c r="D599" s="622">
        <v>32260</v>
      </c>
      <c r="E599" s="172">
        <f>+D599</f>
        <v>32260</v>
      </c>
      <c r="F599" s="622">
        <v>39110</v>
      </c>
      <c r="G599" s="172">
        <f>+F599</f>
        <v>39110</v>
      </c>
      <c r="H599" s="172">
        <f>+E599-G599</f>
        <v>-6850</v>
      </c>
      <c r="I599" s="172">
        <v>31649</v>
      </c>
      <c r="J599" s="172">
        <v>7461</v>
      </c>
      <c r="K599" s="187"/>
      <c r="L599" s="188"/>
      <c r="M599" s="334"/>
      <c r="N599" s="189"/>
    </row>
    <row r="600" spans="1:14" ht="22.5" customHeight="1" x14ac:dyDescent="0.15">
      <c r="A600" s="169"/>
      <c r="B600" s="178"/>
      <c r="C600" s="180"/>
      <c r="D600" s="628"/>
      <c r="E600" s="181"/>
      <c r="F600" s="629"/>
      <c r="G600" s="182"/>
      <c r="H600" s="181"/>
      <c r="I600" s="181"/>
      <c r="J600" s="182"/>
      <c r="K600" s="601" t="s">
        <v>72</v>
      </c>
      <c r="L600" s="602"/>
      <c r="M600" s="589">
        <v>2500000</v>
      </c>
      <c r="N600" s="214">
        <v>2500000</v>
      </c>
    </row>
    <row r="601" spans="1:14" ht="22.5" customHeight="1" x14ac:dyDescent="0.15">
      <c r="A601" s="169"/>
      <c r="B601" s="178"/>
      <c r="C601" s="184"/>
      <c r="D601" s="631"/>
      <c r="E601" s="185"/>
      <c r="F601" s="632"/>
      <c r="G601" s="186"/>
      <c r="H601" s="185"/>
      <c r="I601" s="185"/>
      <c r="J601" s="186"/>
      <c r="K601" s="601" t="s">
        <v>349</v>
      </c>
      <c r="L601" s="602" t="s">
        <v>1529</v>
      </c>
      <c r="M601" s="590">
        <v>450000</v>
      </c>
      <c r="N601" s="216">
        <v>450000</v>
      </c>
    </row>
    <row r="602" spans="1:14" ht="22.5" customHeight="1" x14ac:dyDescent="0.15">
      <c r="A602" s="169"/>
      <c r="B602" s="178"/>
      <c r="C602" s="184"/>
      <c r="D602" s="631"/>
      <c r="E602" s="185"/>
      <c r="F602" s="632"/>
      <c r="G602" s="186"/>
      <c r="H602" s="185"/>
      <c r="I602" s="185"/>
      <c r="J602" s="186"/>
      <c r="K602" s="601" t="s">
        <v>350</v>
      </c>
      <c r="L602" s="602" t="s">
        <v>351</v>
      </c>
      <c r="M602" s="590">
        <v>200000</v>
      </c>
      <c r="N602" s="216">
        <v>200000</v>
      </c>
    </row>
    <row r="603" spans="1:14" ht="22.5" customHeight="1" x14ac:dyDescent="0.15">
      <c r="A603" s="169"/>
      <c r="B603" s="178"/>
      <c r="C603" s="184"/>
      <c r="D603" s="631"/>
      <c r="E603" s="185"/>
      <c r="F603" s="632"/>
      <c r="G603" s="186"/>
      <c r="H603" s="185"/>
      <c r="I603" s="185"/>
      <c r="J603" s="186"/>
      <c r="K603" s="601" t="s">
        <v>352</v>
      </c>
      <c r="L603" s="602" t="s">
        <v>1530</v>
      </c>
      <c r="M603" s="590">
        <v>900000</v>
      </c>
      <c r="N603" s="216">
        <v>900000</v>
      </c>
    </row>
    <row r="604" spans="1:14" ht="22.5" customHeight="1" x14ac:dyDescent="0.15">
      <c r="A604" s="169"/>
      <c r="B604" s="178"/>
      <c r="C604" s="184"/>
      <c r="D604" s="631"/>
      <c r="E604" s="185"/>
      <c r="F604" s="632"/>
      <c r="G604" s="186"/>
      <c r="H604" s="185"/>
      <c r="I604" s="185"/>
      <c r="J604" s="186"/>
      <c r="K604" s="601" t="s">
        <v>354</v>
      </c>
      <c r="L604" s="602" t="s">
        <v>66</v>
      </c>
      <c r="M604" s="590">
        <v>300000</v>
      </c>
      <c r="N604" s="216">
        <v>300000</v>
      </c>
    </row>
    <row r="605" spans="1:14" ht="22.5" customHeight="1" x14ac:dyDescent="0.15">
      <c r="A605" s="169"/>
      <c r="B605" s="178"/>
      <c r="C605" s="184"/>
      <c r="D605" s="631"/>
      <c r="E605" s="185"/>
      <c r="F605" s="632"/>
      <c r="G605" s="186"/>
      <c r="H605" s="185"/>
      <c r="I605" s="185"/>
      <c r="J605" s="186"/>
      <c r="K605" s="601" t="s">
        <v>355</v>
      </c>
      <c r="L605" s="602" t="s">
        <v>1531</v>
      </c>
      <c r="M605" s="590">
        <v>50000</v>
      </c>
      <c r="N605" s="216">
        <v>50000</v>
      </c>
    </row>
    <row r="606" spans="1:14" ht="22.5" customHeight="1" x14ac:dyDescent="0.15">
      <c r="A606" s="169"/>
      <c r="B606" s="178"/>
      <c r="C606" s="184"/>
      <c r="D606" s="631"/>
      <c r="E606" s="185"/>
      <c r="F606" s="632"/>
      <c r="G606" s="186"/>
      <c r="H606" s="185"/>
      <c r="I606" s="185"/>
      <c r="J606" s="186"/>
      <c r="K606" s="601" t="s">
        <v>1532</v>
      </c>
      <c r="L606" s="602" t="s">
        <v>66</v>
      </c>
      <c r="M606" s="590">
        <v>300000</v>
      </c>
      <c r="N606" s="216">
        <v>300000</v>
      </c>
    </row>
    <row r="607" spans="1:14" ht="22.5" customHeight="1" x14ac:dyDescent="0.15">
      <c r="A607" s="169"/>
      <c r="B607" s="178"/>
      <c r="C607" s="184"/>
      <c r="D607" s="631"/>
      <c r="E607" s="185"/>
      <c r="F607" s="632"/>
      <c r="G607" s="186"/>
      <c r="H607" s="185"/>
      <c r="I607" s="185"/>
      <c r="J607" s="186"/>
      <c r="K607" s="601" t="s">
        <v>67</v>
      </c>
      <c r="L607" s="602" t="s">
        <v>1533</v>
      </c>
      <c r="M607" s="590">
        <v>200000</v>
      </c>
      <c r="N607" s="216">
        <v>200000</v>
      </c>
    </row>
    <row r="608" spans="1:14" ht="22.5" customHeight="1" x14ac:dyDescent="0.15">
      <c r="A608" s="169"/>
      <c r="B608" s="178"/>
      <c r="C608" s="184"/>
      <c r="D608" s="631"/>
      <c r="E608" s="185"/>
      <c r="F608" s="632"/>
      <c r="G608" s="186"/>
      <c r="H608" s="185"/>
      <c r="I608" s="185"/>
      <c r="J608" s="186"/>
      <c r="K608" s="601" t="s">
        <v>356</v>
      </c>
      <c r="L608" s="602" t="s">
        <v>113</v>
      </c>
      <c r="M608" s="590">
        <v>100000</v>
      </c>
      <c r="N608" s="216">
        <v>100000</v>
      </c>
    </row>
    <row r="609" spans="1:14" s="604" customFormat="1" ht="22.5" customHeight="1" x14ac:dyDescent="0.15">
      <c r="A609" s="620"/>
      <c r="B609" s="625"/>
      <c r="C609" s="630"/>
      <c r="D609" s="631"/>
      <c r="E609" s="631"/>
      <c r="F609" s="632"/>
      <c r="G609" s="632"/>
      <c r="H609" s="631"/>
      <c r="I609" s="631"/>
      <c r="J609" s="632"/>
      <c r="K609" s="601" t="s">
        <v>71</v>
      </c>
      <c r="L609" s="602"/>
      <c r="M609" s="589">
        <v>3960000</v>
      </c>
      <c r="N609" s="643"/>
    </row>
    <row r="610" spans="1:14" s="604" customFormat="1" ht="22.5" customHeight="1" x14ac:dyDescent="0.15">
      <c r="A610" s="620"/>
      <c r="B610" s="625"/>
      <c r="C610" s="630"/>
      <c r="D610" s="631"/>
      <c r="E610" s="631"/>
      <c r="F610" s="632"/>
      <c r="G610" s="632"/>
      <c r="H610" s="631"/>
      <c r="I610" s="631"/>
      <c r="J610" s="632"/>
      <c r="K610" s="601" t="s">
        <v>70</v>
      </c>
      <c r="L610" s="602" t="s">
        <v>1534</v>
      </c>
      <c r="M610" s="590">
        <v>860000</v>
      </c>
      <c r="N610" s="643"/>
    </row>
    <row r="611" spans="1:14" s="604" customFormat="1" ht="22.5" customHeight="1" x14ac:dyDescent="0.15">
      <c r="A611" s="620"/>
      <c r="B611" s="625"/>
      <c r="C611" s="630"/>
      <c r="D611" s="631"/>
      <c r="E611" s="631"/>
      <c r="F611" s="632"/>
      <c r="G611" s="632"/>
      <c r="H611" s="631"/>
      <c r="I611" s="631"/>
      <c r="J611" s="632"/>
      <c r="K611" s="601" t="s">
        <v>349</v>
      </c>
      <c r="L611" s="602" t="s">
        <v>1529</v>
      </c>
      <c r="M611" s="590">
        <v>450000</v>
      </c>
      <c r="N611" s="643"/>
    </row>
    <row r="612" spans="1:14" s="604" customFormat="1" ht="22.5" customHeight="1" x14ac:dyDescent="0.15">
      <c r="A612" s="620"/>
      <c r="B612" s="625"/>
      <c r="C612" s="630"/>
      <c r="D612" s="631"/>
      <c r="E612" s="631"/>
      <c r="F612" s="632"/>
      <c r="G612" s="632"/>
      <c r="H612" s="631"/>
      <c r="I612" s="631"/>
      <c r="J612" s="632"/>
      <c r="K612" s="601" t="s">
        <v>350</v>
      </c>
      <c r="L612" s="602" t="s">
        <v>351</v>
      </c>
      <c r="M612" s="590">
        <v>200000</v>
      </c>
      <c r="N612" s="643"/>
    </row>
    <row r="613" spans="1:14" s="604" customFormat="1" ht="22.5" customHeight="1" x14ac:dyDescent="0.15">
      <c r="A613" s="620"/>
      <c r="B613" s="625"/>
      <c r="C613" s="630"/>
      <c r="D613" s="631"/>
      <c r="E613" s="631"/>
      <c r="F613" s="632"/>
      <c r="G613" s="632"/>
      <c r="H613" s="631"/>
      <c r="I613" s="631"/>
      <c r="J613" s="632"/>
      <c r="K613" s="601" t="s">
        <v>352</v>
      </c>
      <c r="L613" s="602" t="s">
        <v>353</v>
      </c>
      <c r="M613" s="590">
        <v>1200000</v>
      </c>
      <c r="N613" s="643"/>
    </row>
    <row r="614" spans="1:14" s="604" customFormat="1" ht="22.5" customHeight="1" x14ac:dyDescent="0.15">
      <c r="A614" s="620"/>
      <c r="B614" s="625"/>
      <c r="C614" s="630"/>
      <c r="D614" s="631"/>
      <c r="E614" s="631"/>
      <c r="F614" s="632"/>
      <c r="G614" s="632"/>
      <c r="H614" s="631"/>
      <c r="I614" s="631"/>
      <c r="J614" s="632"/>
      <c r="K614" s="601" t="s">
        <v>69</v>
      </c>
      <c r="L614" s="602" t="s">
        <v>66</v>
      </c>
      <c r="M614" s="590">
        <v>300000</v>
      </c>
      <c r="N614" s="643"/>
    </row>
    <row r="615" spans="1:14" s="604" customFormat="1" ht="22.5" customHeight="1" x14ac:dyDescent="0.15">
      <c r="A615" s="620"/>
      <c r="B615" s="625"/>
      <c r="C615" s="630"/>
      <c r="D615" s="631"/>
      <c r="E615" s="631"/>
      <c r="F615" s="632"/>
      <c r="G615" s="632"/>
      <c r="H615" s="631"/>
      <c r="I615" s="631"/>
      <c r="J615" s="632"/>
      <c r="K615" s="601" t="s">
        <v>68</v>
      </c>
      <c r="L615" s="602" t="s">
        <v>1531</v>
      </c>
      <c r="M615" s="590">
        <v>50000</v>
      </c>
      <c r="N615" s="643"/>
    </row>
    <row r="616" spans="1:14" s="604" customFormat="1" ht="22.5" customHeight="1" x14ac:dyDescent="0.15">
      <c r="A616" s="620"/>
      <c r="B616" s="625"/>
      <c r="C616" s="630"/>
      <c r="D616" s="631"/>
      <c r="E616" s="631"/>
      <c r="F616" s="632"/>
      <c r="G616" s="632"/>
      <c r="H616" s="631"/>
      <c r="I616" s="631"/>
      <c r="J616" s="632"/>
      <c r="K616" s="601" t="s">
        <v>356</v>
      </c>
      <c r="L616" s="602" t="s">
        <v>113</v>
      </c>
      <c r="M616" s="590">
        <v>100000</v>
      </c>
      <c r="N616" s="643"/>
    </row>
    <row r="617" spans="1:14" s="604" customFormat="1" ht="22.5" customHeight="1" x14ac:dyDescent="0.15">
      <c r="A617" s="620"/>
      <c r="B617" s="625"/>
      <c r="C617" s="630"/>
      <c r="D617" s="631"/>
      <c r="E617" s="631"/>
      <c r="F617" s="632"/>
      <c r="G617" s="632"/>
      <c r="H617" s="631"/>
      <c r="I617" s="631"/>
      <c r="J617" s="632"/>
      <c r="K617" s="601" t="s">
        <v>1532</v>
      </c>
      <c r="L617" s="602" t="s">
        <v>66</v>
      </c>
      <c r="M617" s="590">
        <v>300000</v>
      </c>
      <c r="N617" s="643"/>
    </row>
    <row r="618" spans="1:14" s="604" customFormat="1" ht="22.5" customHeight="1" x14ac:dyDescent="0.15">
      <c r="A618" s="620"/>
      <c r="B618" s="625"/>
      <c r="C618" s="630"/>
      <c r="D618" s="631"/>
      <c r="E618" s="631"/>
      <c r="F618" s="632"/>
      <c r="G618" s="632"/>
      <c r="H618" s="631"/>
      <c r="I618" s="631"/>
      <c r="J618" s="632"/>
      <c r="K618" s="601" t="s">
        <v>1535</v>
      </c>
      <c r="L618" s="602" t="s">
        <v>1536</v>
      </c>
      <c r="M618" s="590">
        <v>300000</v>
      </c>
      <c r="N618" s="643"/>
    </row>
    <row r="619" spans="1:14" s="604" customFormat="1" ht="22.5" customHeight="1" x14ac:dyDescent="0.15">
      <c r="A619" s="620"/>
      <c r="B619" s="625"/>
      <c r="C619" s="630"/>
      <c r="D619" s="631"/>
      <c r="E619" s="631"/>
      <c r="F619" s="632"/>
      <c r="G619" s="632"/>
      <c r="H619" s="631"/>
      <c r="I619" s="631"/>
      <c r="J619" s="632"/>
      <c r="K619" s="601" t="s">
        <v>67</v>
      </c>
      <c r="L619" s="602" t="s">
        <v>1533</v>
      </c>
      <c r="M619" s="590">
        <v>200000</v>
      </c>
      <c r="N619" s="643"/>
    </row>
    <row r="620" spans="1:14" s="604" customFormat="1" ht="22.5" customHeight="1" x14ac:dyDescent="0.15">
      <c r="A620" s="620"/>
      <c r="B620" s="625"/>
      <c r="C620" s="630"/>
      <c r="D620" s="631"/>
      <c r="E620" s="631"/>
      <c r="F620" s="632"/>
      <c r="G620" s="632"/>
      <c r="H620" s="631"/>
      <c r="I620" s="631"/>
      <c r="J620" s="632"/>
      <c r="K620" s="601" t="s">
        <v>65</v>
      </c>
      <c r="L620" s="602"/>
      <c r="M620" s="589">
        <v>17800000</v>
      </c>
      <c r="N620" s="643"/>
    </row>
    <row r="621" spans="1:14" s="604" customFormat="1" ht="22.5" customHeight="1" x14ac:dyDescent="0.15">
      <c r="A621" s="620"/>
      <c r="B621" s="625"/>
      <c r="C621" s="630"/>
      <c r="D621" s="631"/>
      <c r="E621" s="631"/>
      <c r="F621" s="632"/>
      <c r="G621" s="632"/>
      <c r="H621" s="631"/>
      <c r="I621" s="631"/>
      <c r="J621" s="632"/>
      <c r="K621" s="601" t="s">
        <v>1537</v>
      </c>
      <c r="L621" s="602" t="s">
        <v>1236</v>
      </c>
      <c r="M621" s="590">
        <v>2000000</v>
      </c>
      <c r="N621" s="643"/>
    </row>
    <row r="622" spans="1:14" s="604" customFormat="1" ht="22.5" customHeight="1" x14ac:dyDescent="0.15">
      <c r="A622" s="620"/>
      <c r="B622" s="625"/>
      <c r="C622" s="630"/>
      <c r="D622" s="631"/>
      <c r="E622" s="631"/>
      <c r="F622" s="632"/>
      <c r="G622" s="632"/>
      <c r="H622" s="631"/>
      <c r="I622" s="631"/>
      <c r="J622" s="632"/>
      <c r="K622" s="601" t="s">
        <v>1538</v>
      </c>
      <c r="L622" s="602" t="s">
        <v>1445</v>
      </c>
      <c r="M622" s="590">
        <v>10000000</v>
      </c>
      <c r="N622" s="643"/>
    </row>
    <row r="623" spans="1:14" ht="22.5" customHeight="1" x14ac:dyDescent="0.15">
      <c r="A623" s="169"/>
      <c r="B623" s="178"/>
      <c r="C623" s="184"/>
      <c r="D623" s="631"/>
      <c r="E623" s="185"/>
      <c r="F623" s="632"/>
      <c r="G623" s="186"/>
      <c r="H623" s="185"/>
      <c r="I623" s="185"/>
      <c r="J623" s="186"/>
      <c r="K623" s="601" t="s">
        <v>1540</v>
      </c>
      <c r="L623" s="602" t="s">
        <v>1541</v>
      </c>
      <c r="M623" s="590">
        <v>800000</v>
      </c>
      <c r="N623" s="216">
        <v>450000</v>
      </c>
    </row>
    <row r="624" spans="1:14" ht="22.5" customHeight="1" x14ac:dyDescent="0.15">
      <c r="A624" s="169"/>
      <c r="B624" s="178"/>
      <c r="C624" s="184"/>
      <c r="D624" s="631"/>
      <c r="E624" s="185"/>
      <c r="F624" s="632"/>
      <c r="G624" s="186"/>
      <c r="H624" s="185"/>
      <c r="I624" s="185"/>
      <c r="J624" s="186"/>
      <c r="K624" s="601" t="s">
        <v>1542</v>
      </c>
      <c r="L624" s="602" t="s">
        <v>1452</v>
      </c>
      <c r="M624" s="590">
        <v>4000000</v>
      </c>
      <c r="N624" s="216">
        <v>200000</v>
      </c>
    </row>
    <row r="625" spans="1:14" ht="22.5" customHeight="1" x14ac:dyDescent="0.15">
      <c r="A625" s="169"/>
      <c r="B625" s="178"/>
      <c r="C625" s="184"/>
      <c r="D625" s="631"/>
      <c r="E625" s="185"/>
      <c r="F625" s="632"/>
      <c r="G625" s="186"/>
      <c r="H625" s="185"/>
      <c r="I625" s="185"/>
      <c r="J625" s="186"/>
      <c r="K625" s="601" t="s">
        <v>1543</v>
      </c>
      <c r="L625" s="602" t="s">
        <v>1544</v>
      </c>
      <c r="M625" s="590">
        <v>1000000</v>
      </c>
      <c r="N625" s="216">
        <v>1200000</v>
      </c>
    </row>
    <row r="626" spans="1:14" ht="22.5" customHeight="1" x14ac:dyDescent="0.15">
      <c r="A626" s="169"/>
      <c r="B626" s="178"/>
      <c r="C626" s="184"/>
      <c r="D626" s="631"/>
      <c r="E626" s="185"/>
      <c r="F626" s="632"/>
      <c r="G626" s="186"/>
      <c r="H626" s="185"/>
      <c r="I626" s="185"/>
      <c r="J626" s="186"/>
      <c r="K626" s="601" t="s">
        <v>64</v>
      </c>
      <c r="L626" s="602"/>
      <c r="M626" s="589">
        <v>8000000</v>
      </c>
      <c r="N626" s="216">
        <v>100000</v>
      </c>
    </row>
    <row r="627" spans="1:14" ht="22.5" customHeight="1" x14ac:dyDescent="0.15">
      <c r="A627" s="169"/>
      <c r="B627" s="178"/>
      <c r="C627" s="184"/>
      <c r="D627" s="631"/>
      <c r="E627" s="185"/>
      <c r="F627" s="632"/>
      <c r="G627" s="186"/>
      <c r="H627" s="185"/>
      <c r="I627" s="185"/>
      <c r="J627" s="186"/>
      <c r="K627" s="601" t="s">
        <v>63</v>
      </c>
      <c r="L627" s="602" t="s">
        <v>1201</v>
      </c>
      <c r="M627" s="590">
        <v>6000000</v>
      </c>
      <c r="N627" s="216">
        <v>300000</v>
      </c>
    </row>
    <row r="628" spans="1:14" ht="22.5" customHeight="1" x14ac:dyDescent="0.15">
      <c r="A628" s="169"/>
      <c r="B628" s="178"/>
      <c r="C628" s="184"/>
      <c r="D628" s="631"/>
      <c r="E628" s="185"/>
      <c r="F628" s="632"/>
      <c r="G628" s="186"/>
      <c r="H628" s="185"/>
      <c r="I628" s="185"/>
      <c r="J628" s="186"/>
      <c r="K628" s="601" t="s">
        <v>62</v>
      </c>
      <c r="L628" s="602" t="s">
        <v>2018</v>
      </c>
      <c r="M628" s="590">
        <v>2000000</v>
      </c>
      <c r="N628" s="216">
        <v>0</v>
      </c>
    </row>
    <row r="629" spans="1:14" ht="22.5" customHeight="1" x14ac:dyDescent="0.15">
      <c r="A629" s="169"/>
      <c r="B629" s="178"/>
      <c r="C629" s="179" t="s">
        <v>478</v>
      </c>
      <c r="D629" s="622">
        <v>10874</v>
      </c>
      <c r="E629" s="172">
        <f>+D629</f>
        <v>10874</v>
      </c>
      <c r="F629" s="622">
        <v>3524</v>
      </c>
      <c r="G629" s="172">
        <f>+F629</f>
        <v>3524</v>
      </c>
      <c r="H629" s="172">
        <f>+E629-G629</f>
        <v>7350</v>
      </c>
      <c r="I629" s="172">
        <v>7876</v>
      </c>
      <c r="J629" s="172">
        <v>-4352.3999999999996</v>
      </c>
      <c r="K629" s="187"/>
      <c r="L629" s="188"/>
      <c r="M629" s="334"/>
      <c r="N629" s="189"/>
    </row>
    <row r="630" spans="1:14" ht="22.5" customHeight="1" x14ac:dyDescent="0.15">
      <c r="A630" s="169"/>
      <c r="B630" s="178"/>
      <c r="C630" s="180"/>
      <c r="D630" s="628"/>
      <c r="E630" s="181"/>
      <c r="F630" s="629"/>
      <c r="G630" s="182"/>
      <c r="H630" s="181"/>
      <c r="I630" s="181"/>
      <c r="J630" s="182"/>
      <c r="K630" s="601" t="s">
        <v>61</v>
      </c>
      <c r="L630" s="602"/>
      <c r="M630" s="589">
        <v>1673600</v>
      </c>
      <c r="N630" s="214">
        <v>2667000</v>
      </c>
    </row>
    <row r="631" spans="1:14" ht="22.5" customHeight="1" x14ac:dyDescent="0.15">
      <c r="A631" s="169"/>
      <c r="B631" s="178"/>
      <c r="C631" s="184"/>
      <c r="D631" s="631"/>
      <c r="E631" s="185"/>
      <c r="F631" s="632"/>
      <c r="G631" s="186"/>
      <c r="H631" s="185"/>
      <c r="I631" s="185"/>
      <c r="J631" s="186"/>
      <c r="K631" s="601" t="s">
        <v>1547</v>
      </c>
      <c r="L631" s="649" t="s">
        <v>2019</v>
      </c>
      <c r="M631" s="317">
        <v>1673600</v>
      </c>
      <c r="N631" s="217">
        <v>1007000</v>
      </c>
    </row>
    <row r="632" spans="1:14" ht="22.5" customHeight="1" x14ac:dyDescent="0.15">
      <c r="A632" s="169"/>
      <c r="B632" s="178"/>
      <c r="C632" s="184"/>
      <c r="D632" s="631"/>
      <c r="E632" s="185"/>
      <c r="F632" s="632"/>
      <c r="G632" s="186"/>
      <c r="H632" s="185"/>
      <c r="I632" s="185"/>
      <c r="J632" s="186"/>
      <c r="K632" s="601" t="s">
        <v>60</v>
      </c>
      <c r="L632" s="602"/>
      <c r="M632" s="589">
        <v>400000</v>
      </c>
      <c r="N632" s="214">
        <v>600000</v>
      </c>
    </row>
    <row r="633" spans="1:14" ht="22.5" customHeight="1" x14ac:dyDescent="0.15">
      <c r="A633" s="169"/>
      <c r="B633" s="178"/>
      <c r="C633" s="184"/>
      <c r="D633" s="631"/>
      <c r="E633" s="185"/>
      <c r="F633" s="632"/>
      <c r="G633" s="186"/>
      <c r="H633" s="185"/>
      <c r="I633" s="185"/>
      <c r="J633" s="186"/>
      <c r="K633" s="601" t="s">
        <v>1549</v>
      </c>
      <c r="L633" s="602" t="s">
        <v>1527</v>
      </c>
      <c r="M633" s="338">
        <v>400000</v>
      </c>
      <c r="N633" s="313">
        <v>160000</v>
      </c>
    </row>
    <row r="634" spans="1:14" ht="22.5" customHeight="1" x14ac:dyDescent="0.15">
      <c r="A634" s="169"/>
      <c r="B634" s="178"/>
      <c r="C634" s="184"/>
      <c r="D634" s="631"/>
      <c r="E634" s="185"/>
      <c r="F634" s="632"/>
      <c r="G634" s="186"/>
      <c r="H634" s="185"/>
      <c r="I634" s="185"/>
      <c r="J634" s="186"/>
      <c r="K634" s="601" t="s">
        <v>59</v>
      </c>
      <c r="L634" s="602"/>
      <c r="M634" s="589">
        <v>8800000</v>
      </c>
      <c r="N634" s="214">
        <v>3155250</v>
      </c>
    </row>
    <row r="635" spans="1:14" ht="22.5" customHeight="1" x14ac:dyDescent="0.15">
      <c r="A635" s="169"/>
      <c r="B635" s="178"/>
      <c r="C635" s="184"/>
      <c r="D635" s="631"/>
      <c r="E635" s="185"/>
      <c r="F635" s="632"/>
      <c r="G635" s="186"/>
      <c r="H635" s="185"/>
      <c r="I635" s="185"/>
      <c r="J635" s="186"/>
      <c r="K635" s="601" t="s">
        <v>1550</v>
      </c>
      <c r="L635" s="602" t="s">
        <v>1551</v>
      </c>
      <c r="M635" s="590">
        <v>2700000</v>
      </c>
      <c r="N635" s="216">
        <v>1680000</v>
      </c>
    </row>
    <row r="636" spans="1:14" ht="22.5" customHeight="1" x14ac:dyDescent="0.15">
      <c r="A636" s="169"/>
      <c r="B636" s="178"/>
      <c r="C636" s="184"/>
      <c r="D636" s="631"/>
      <c r="E636" s="185"/>
      <c r="F636" s="632"/>
      <c r="G636" s="186"/>
      <c r="H636" s="185"/>
      <c r="I636" s="185"/>
      <c r="J636" s="186"/>
      <c r="K636" s="601" t="s">
        <v>357</v>
      </c>
      <c r="L636" s="602" t="s">
        <v>1552</v>
      </c>
      <c r="M636" s="590">
        <v>1100000</v>
      </c>
      <c r="N636" s="216">
        <v>435250</v>
      </c>
    </row>
    <row r="637" spans="1:14" ht="22.5" customHeight="1" x14ac:dyDescent="0.15">
      <c r="A637" s="169"/>
      <c r="B637" s="178"/>
      <c r="C637" s="184"/>
      <c r="D637" s="631"/>
      <c r="E637" s="185"/>
      <c r="F637" s="632"/>
      <c r="G637" s="186"/>
      <c r="H637" s="185"/>
      <c r="I637" s="185"/>
      <c r="J637" s="186"/>
      <c r="K637" s="601" t="s">
        <v>1553</v>
      </c>
      <c r="L637" s="651" t="s">
        <v>676</v>
      </c>
      <c r="M637" s="319">
        <v>5000000</v>
      </c>
      <c r="N637" s="219">
        <v>400000</v>
      </c>
    </row>
    <row r="638" spans="1:14" ht="22.5" customHeight="1" x14ac:dyDescent="0.15">
      <c r="A638" s="169"/>
      <c r="B638" s="178"/>
      <c r="C638" s="179" t="s">
        <v>479</v>
      </c>
      <c r="D638" s="622">
        <v>748357</v>
      </c>
      <c r="E638" s="172">
        <f>+D638</f>
        <v>748357</v>
      </c>
      <c r="F638" s="622">
        <v>149806</v>
      </c>
      <c r="G638" s="172">
        <f>+F638</f>
        <v>149806</v>
      </c>
      <c r="H638" s="172">
        <f>+E638-G638</f>
        <v>598551</v>
      </c>
      <c r="I638" s="172">
        <v>59449</v>
      </c>
      <c r="J638" s="172">
        <v>-36799</v>
      </c>
      <c r="K638" s="187"/>
      <c r="L638" s="188"/>
      <c r="M638" s="334"/>
      <c r="N638" s="189"/>
    </row>
    <row r="639" spans="1:14" ht="22.5" customHeight="1" x14ac:dyDescent="0.15">
      <c r="A639" s="169"/>
      <c r="B639" s="178"/>
      <c r="C639" s="180"/>
      <c r="D639" s="628"/>
      <c r="E639" s="181"/>
      <c r="F639" s="629"/>
      <c r="G639" s="182"/>
      <c r="H639" s="181"/>
      <c r="I639" s="181"/>
      <c r="J639" s="182"/>
      <c r="K639" s="601" t="s">
        <v>57</v>
      </c>
      <c r="L639" s="602"/>
      <c r="M639" s="589">
        <v>6400000</v>
      </c>
      <c r="N639" s="214">
        <v>7400000</v>
      </c>
    </row>
    <row r="640" spans="1:14" s="604" customFormat="1" ht="22.5" customHeight="1" x14ac:dyDescent="0.15">
      <c r="A640" s="620"/>
      <c r="B640" s="625"/>
      <c r="C640" s="630"/>
      <c r="D640" s="631"/>
      <c r="E640" s="631"/>
      <c r="F640" s="632"/>
      <c r="G640" s="632"/>
      <c r="H640" s="631"/>
      <c r="I640" s="631"/>
      <c r="J640" s="632"/>
      <c r="K640" s="601" t="s">
        <v>1555</v>
      </c>
      <c r="L640" s="602" t="s">
        <v>1556</v>
      </c>
      <c r="M640" s="590">
        <v>2400000</v>
      </c>
      <c r="N640" s="642"/>
    </row>
    <row r="641" spans="1:14" s="604" customFormat="1" ht="22.5" customHeight="1" x14ac:dyDescent="0.15">
      <c r="A641" s="620"/>
      <c r="B641" s="625"/>
      <c r="C641" s="630"/>
      <c r="D641" s="631"/>
      <c r="E641" s="631"/>
      <c r="F641" s="632"/>
      <c r="G641" s="632"/>
      <c r="H641" s="631"/>
      <c r="I641" s="631"/>
      <c r="J641" s="632"/>
      <c r="K641" s="601" t="s">
        <v>1557</v>
      </c>
      <c r="L641" s="602" t="s">
        <v>2020</v>
      </c>
      <c r="M641" s="590">
        <v>400000</v>
      </c>
      <c r="N641" s="642"/>
    </row>
    <row r="642" spans="1:14" s="604" customFormat="1" ht="22.5" customHeight="1" x14ac:dyDescent="0.15">
      <c r="A642" s="620"/>
      <c r="B642" s="625"/>
      <c r="C642" s="630"/>
      <c r="D642" s="631"/>
      <c r="E642" s="631"/>
      <c r="F642" s="632"/>
      <c r="G642" s="632"/>
      <c r="H642" s="631"/>
      <c r="I642" s="631"/>
      <c r="J642" s="632"/>
      <c r="K642" s="601" t="s">
        <v>1559</v>
      </c>
      <c r="L642" s="602" t="s">
        <v>1560</v>
      </c>
      <c r="M642" s="590">
        <v>300000</v>
      </c>
      <c r="N642" s="642"/>
    </row>
    <row r="643" spans="1:14" s="604" customFormat="1" ht="22.5" customHeight="1" x14ac:dyDescent="0.15">
      <c r="A643" s="620"/>
      <c r="B643" s="625"/>
      <c r="C643" s="630"/>
      <c r="D643" s="631"/>
      <c r="E643" s="631"/>
      <c r="F643" s="632"/>
      <c r="G643" s="632"/>
      <c r="H643" s="631"/>
      <c r="I643" s="631"/>
      <c r="J643" s="632"/>
      <c r="K643" s="601" t="s">
        <v>1561</v>
      </c>
      <c r="L643" s="602" t="s">
        <v>1562</v>
      </c>
      <c r="M643" s="590">
        <v>100000</v>
      </c>
      <c r="N643" s="642"/>
    </row>
    <row r="644" spans="1:14" s="604" customFormat="1" ht="22.5" customHeight="1" x14ac:dyDescent="0.15">
      <c r="A644" s="620"/>
      <c r="B644" s="625"/>
      <c r="C644" s="630"/>
      <c r="D644" s="631"/>
      <c r="E644" s="631"/>
      <c r="F644" s="632"/>
      <c r="G644" s="632"/>
      <c r="H644" s="631"/>
      <c r="I644" s="631"/>
      <c r="J644" s="632"/>
      <c r="K644" s="601" t="s">
        <v>1563</v>
      </c>
      <c r="L644" s="602" t="s">
        <v>1564</v>
      </c>
      <c r="M644" s="590">
        <v>2200000</v>
      </c>
      <c r="N644" s="642"/>
    </row>
    <row r="645" spans="1:14" s="604" customFormat="1" ht="22.5" customHeight="1" x14ac:dyDescent="0.15">
      <c r="A645" s="620"/>
      <c r="B645" s="625"/>
      <c r="C645" s="630"/>
      <c r="D645" s="631"/>
      <c r="E645" s="631"/>
      <c r="F645" s="632"/>
      <c r="G645" s="632"/>
      <c r="H645" s="631"/>
      <c r="I645" s="631"/>
      <c r="J645" s="632"/>
      <c r="K645" s="601" t="s">
        <v>1565</v>
      </c>
      <c r="L645" s="602" t="s">
        <v>1566</v>
      </c>
      <c r="M645" s="590">
        <v>1000000</v>
      </c>
      <c r="N645" s="642"/>
    </row>
    <row r="646" spans="1:14" s="604" customFormat="1" ht="22.5" customHeight="1" x14ac:dyDescent="0.15">
      <c r="A646" s="620"/>
      <c r="B646" s="625"/>
      <c r="C646" s="630"/>
      <c r="D646" s="631"/>
      <c r="E646" s="631"/>
      <c r="F646" s="632"/>
      <c r="G646" s="632"/>
      <c r="H646" s="631"/>
      <c r="I646" s="631"/>
      <c r="J646" s="632"/>
      <c r="K646" s="601" t="s">
        <v>1567</v>
      </c>
      <c r="L646" s="602"/>
      <c r="M646" s="589">
        <v>500000</v>
      </c>
      <c r="N646" s="642"/>
    </row>
    <row r="647" spans="1:14" ht="22.5" customHeight="1" x14ac:dyDescent="0.15">
      <c r="A647" s="169"/>
      <c r="B647" s="178"/>
      <c r="C647" s="184"/>
      <c r="D647" s="631"/>
      <c r="E647" s="185"/>
      <c r="F647" s="632"/>
      <c r="G647" s="186"/>
      <c r="H647" s="185"/>
      <c r="I647" s="185"/>
      <c r="J647" s="186"/>
      <c r="K647" s="601" t="s">
        <v>1568</v>
      </c>
      <c r="L647" s="640" t="s">
        <v>1569</v>
      </c>
      <c r="M647" s="314">
        <v>500000</v>
      </c>
      <c r="N647" s="218">
        <v>500000</v>
      </c>
    </row>
    <row r="648" spans="1:14" ht="22.5" customHeight="1" x14ac:dyDescent="0.15">
      <c r="A648" s="169"/>
      <c r="B648" s="178"/>
      <c r="C648" s="184"/>
      <c r="D648" s="631"/>
      <c r="E648" s="185"/>
      <c r="F648" s="632"/>
      <c r="G648" s="186"/>
      <c r="H648" s="185"/>
      <c r="I648" s="185"/>
      <c r="J648" s="186"/>
      <c r="K648" s="601" t="s">
        <v>56</v>
      </c>
      <c r="L648" s="602"/>
      <c r="M648" s="589">
        <v>4925000</v>
      </c>
      <c r="N648" s="214">
        <v>500000</v>
      </c>
    </row>
    <row r="649" spans="1:14" ht="22.5" customHeight="1" x14ac:dyDescent="0.15">
      <c r="A649" s="169"/>
      <c r="B649" s="178"/>
      <c r="C649" s="184"/>
      <c r="D649" s="631"/>
      <c r="E649" s="185"/>
      <c r="F649" s="632"/>
      <c r="G649" s="186"/>
      <c r="H649" s="185"/>
      <c r="I649" s="185"/>
      <c r="J649" s="186"/>
      <c r="K649" s="601" t="s">
        <v>1570</v>
      </c>
      <c r="L649" s="206" t="s">
        <v>2021</v>
      </c>
      <c r="M649" s="590">
        <v>1425000</v>
      </c>
      <c r="N649" s="216">
        <v>500000</v>
      </c>
    </row>
    <row r="650" spans="1:14" ht="22.5" customHeight="1" x14ac:dyDescent="0.15">
      <c r="A650" s="169"/>
      <c r="B650" s="178"/>
      <c r="C650" s="184"/>
      <c r="D650" s="631"/>
      <c r="E650" s="185"/>
      <c r="F650" s="632"/>
      <c r="G650" s="186"/>
      <c r="H650" s="185"/>
      <c r="I650" s="185"/>
      <c r="J650" s="186"/>
      <c r="K650" s="601" t="s">
        <v>2022</v>
      </c>
      <c r="L650" s="602" t="s">
        <v>1094</v>
      </c>
      <c r="M650" s="590">
        <v>500000</v>
      </c>
      <c r="N650" s="214">
        <v>40300000</v>
      </c>
    </row>
    <row r="651" spans="1:14" s="604" customFormat="1" ht="22.5" customHeight="1" x14ac:dyDescent="0.15">
      <c r="A651" s="620"/>
      <c r="B651" s="625"/>
      <c r="C651" s="630"/>
      <c r="D651" s="631"/>
      <c r="E651" s="631"/>
      <c r="F651" s="632"/>
      <c r="G651" s="632"/>
      <c r="H651" s="631"/>
      <c r="I651" s="631"/>
      <c r="J651" s="632"/>
      <c r="K651" s="601" t="s">
        <v>2023</v>
      </c>
      <c r="L651" s="602" t="s">
        <v>1575</v>
      </c>
      <c r="M651" s="590">
        <v>3000000</v>
      </c>
      <c r="N651" s="642"/>
    </row>
    <row r="652" spans="1:14" s="604" customFormat="1" ht="22.5" customHeight="1" x14ac:dyDescent="0.15">
      <c r="A652" s="620"/>
      <c r="B652" s="625"/>
      <c r="C652" s="630"/>
      <c r="D652" s="631"/>
      <c r="E652" s="631"/>
      <c r="F652" s="632"/>
      <c r="G652" s="632"/>
      <c r="H652" s="631"/>
      <c r="I652" s="631"/>
      <c r="J652" s="632"/>
      <c r="K652" s="601" t="s">
        <v>1576</v>
      </c>
      <c r="L652" s="602"/>
      <c r="M652" s="589">
        <v>185000000</v>
      </c>
      <c r="N652" s="642"/>
    </row>
    <row r="653" spans="1:14" s="604" customFormat="1" ht="22.5" customHeight="1" x14ac:dyDescent="0.15">
      <c r="A653" s="620"/>
      <c r="B653" s="625"/>
      <c r="C653" s="630"/>
      <c r="D653" s="631"/>
      <c r="E653" s="631"/>
      <c r="F653" s="632"/>
      <c r="G653" s="632"/>
      <c r="H653" s="631"/>
      <c r="I653" s="631"/>
      <c r="J653" s="632"/>
      <c r="K653" s="601" t="s">
        <v>1577</v>
      </c>
      <c r="L653" s="602" t="s">
        <v>1578</v>
      </c>
      <c r="M653" s="590">
        <v>165000000</v>
      </c>
      <c r="N653" s="642"/>
    </row>
    <row r="654" spans="1:14" s="604" customFormat="1" ht="22.5" customHeight="1" x14ac:dyDescent="0.15">
      <c r="A654" s="620"/>
      <c r="B654" s="625"/>
      <c r="C654" s="630"/>
      <c r="D654" s="631"/>
      <c r="E654" s="631"/>
      <c r="F654" s="632"/>
      <c r="G654" s="632"/>
      <c r="H654" s="631"/>
      <c r="I654" s="631"/>
      <c r="J654" s="632"/>
      <c r="K654" s="601" t="s">
        <v>1579</v>
      </c>
      <c r="L654" s="602" t="s">
        <v>1580</v>
      </c>
      <c r="M654" s="590">
        <v>20000000</v>
      </c>
      <c r="N654" s="642"/>
    </row>
    <row r="655" spans="1:14" s="604" customFormat="1" ht="22.5" customHeight="1" x14ac:dyDescent="0.15">
      <c r="A655" s="620"/>
      <c r="B655" s="625"/>
      <c r="C655" s="630"/>
      <c r="D655" s="631"/>
      <c r="E655" s="631"/>
      <c r="F655" s="632"/>
      <c r="G655" s="632"/>
      <c r="H655" s="631"/>
      <c r="I655" s="631"/>
      <c r="J655" s="632"/>
      <c r="K655" s="601" t="s">
        <v>1581</v>
      </c>
      <c r="L655" s="602"/>
      <c r="M655" s="589">
        <v>498000000</v>
      </c>
      <c r="N655" s="642"/>
    </row>
    <row r="656" spans="1:14" s="604" customFormat="1" ht="22.5" customHeight="1" x14ac:dyDescent="0.15">
      <c r="A656" s="620"/>
      <c r="B656" s="625"/>
      <c r="C656" s="630"/>
      <c r="D656" s="631"/>
      <c r="E656" s="631"/>
      <c r="F656" s="632"/>
      <c r="G656" s="632"/>
      <c r="H656" s="631"/>
      <c r="I656" s="631"/>
      <c r="J656" s="632"/>
      <c r="K656" s="601" t="s">
        <v>1582</v>
      </c>
      <c r="L656" s="602" t="s">
        <v>1583</v>
      </c>
      <c r="M656" s="590">
        <v>336000000</v>
      </c>
      <c r="N656" s="642"/>
    </row>
    <row r="657" spans="1:14" s="604" customFormat="1" ht="22.5" customHeight="1" x14ac:dyDescent="0.15">
      <c r="A657" s="620"/>
      <c r="B657" s="625"/>
      <c r="C657" s="630"/>
      <c r="D657" s="631"/>
      <c r="E657" s="631"/>
      <c r="F657" s="632"/>
      <c r="G657" s="632"/>
      <c r="H657" s="631"/>
      <c r="I657" s="631"/>
      <c r="J657" s="632"/>
      <c r="K657" s="601" t="s">
        <v>1584</v>
      </c>
      <c r="L657" s="602" t="s">
        <v>1585</v>
      </c>
      <c r="M657" s="590">
        <v>72000000</v>
      </c>
      <c r="N657" s="642"/>
    </row>
    <row r="658" spans="1:14" s="604" customFormat="1" ht="22.5" customHeight="1" x14ac:dyDescent="0.15">
      <c r="A658" s="620"/>
      <c r="B658" s="625"/>
      <c r="C658" s="630"/>
      <c r="D658" s="631"/>
      <c r="E658" s="631"/>
      <c r="F658" s="632"/>
      <c r="G658" s="632"/>
      <c r="H658" s="631"/>
      <c r="I658" s="631"/>
      <c r="J658" s="632"/>
      <c r="K658" s="601" t="s">
        <v>1586</v>
      </c>
      <c r="L658" s="602" t="s">
        <v>1587</v>
      </c>
      <c r="M658" s="590">
        <v>90000000</v>
      </c>
      <c r="N658" s="642"/>
    </row>
    <row r="659" spans="1:14" s="604" customFormat="1" ht="22.5" customHeight="1" x14ac:dyDescent="0.15">
      <c r="A659" s="620"/>
      <c r="B659" s="625"/>
      <c r="C659" s="630"/>
      <c r="D659" s="631"/>
      <c r="E659" s="631"/>
      <c r="F659" s="632"/>
      <c r="G659" s="632"/>
      <c r="H659" s="631"/>
      <c r="I659" s="631"/>
      <c r="J659" s="632"/>
      <c r="K659" s="601" t="s">
        <v>1588</v>
      </c>
      <c r="L659" s="602"/>
      <c r="M659" s="589">
        <v>21866000</v>
      </c>
      <c r="N659" s="642"/>
    </row>
    <row r="660" spans="1:14" s="604" customFormat="1" ht="22.5" customHeight="1" x14ac:dyDescent="0.15">
      <c r="A660" s="620"/>
      <c r="B660" s="625"/>
      <c r="C660" s="630"/>
      <c r="D660" s="631"/>
      <c r="E660" s="631"/>
      <c r="F660" s="632"/>
      <c r="G660" s="632"/>
      <c r="H660" s="631"/>
      <c r="I660" s="631"/>
      <c r="J660" s="632"/>
      <c r="K660" s="601" t="s">
        <v>1589</v>
      </c>
      <c r="L660" s="602" t="s">
        <v>1590</v>
      </c>
      <c r="M660" s="590">
        <v>19200000</v>
      </c>
      <c r="N660" s="642"/>
    </row>
    <row r="661" spans="1:14" s="604" customFormat="1" ht="22.5" customHeight="1" x14ac:dyDescent="0.15">
      <c r="A661" s="620"/>
      <c r="B661" s="625"/>
      <c r="C661" s="630"/>
      <c r="D661" s="631"/>
      <c r="E661" s="631"/>
      <c r="F661" s="632"/>
      <c r="G661" s="632"/>
      <c r="H661" s="631"/>
      <c r="I661" s="631"/>
      <c r="J661" s="632"/>
      <c r="K661" s="601" t="s">
        <v>1591</v>
      </c>
      <c r="L661" s="602" t="s">
        <v>1592</v>
      </c>
      <c r="M661" s="590">
        <v>2666000</v>
      </c>
      <c r="N661" s="642"/>
    </row>
    <row r="662" spans="1:14" s="604" customFormat="1" ht="22.5" customHeight="1" x14ac:dyDescent="0.15">
      <c r="A662" s="620"/>
      <c r="B662" s="625"/>
      <c r="C662" s="630"/>
      <c r="D662" s="631"/>
      <c r="E662" s="631"/>
      <c r="F662" s="632"/>
      <c r="G662" s="632"/>
      <c r="H662" s="631"/>
      <c r="I662" s="631"/>
      <c r="J662" s="632"/>
      <c r="K662" s="601" t="s">
        <v>1593</v>
      </c>
      <c r="L662" s="602"/>
      <c r="M662" s="589">
        <v>4800000</v>
      </c>
      <c r="N662" s="642"/>
    </row>
    <row r="663" spans="1:14" s="604" customFormat="1" ht="22.5" customHeight="1" x14ac:dyDescent="0.15">
      <c r="A663" s="620"/>
      <c r="B663" s="625"/>
      <c r="C663" s="630"/>
      <c r="D663" s="631"/>
      <c r="E663" s="631"/>
      <c r="F663" s="632"/>
      <c r="G663" s="632"/>
      <c r="H663" s="631"/>
      <c r="I663" s="631"/>
      <c r="J663" s="632"/>
      <c r="K663" s="601" t="s">
        <v>1594</v>
      </c>
      <c r="L663" s="602" t="s">
        <v>1595</v>
      </c>
      <c r="M663" s="590">
        <v>4800000</v>
      </c>
      <c r="N663" s="642"/>
    </row>
    <row r="664" spans="1:14" s="604" customFormat="1" ht="22.5" customHeight="1" x14ac:dyDescent="0.15">
      <c r="A664" s="620"/>
      <c r="B664" s="625"/>
      <c r="C664" s="630"/>
      <c r="D664" s="631"/>
      <c r="E664" s="631"/>
      <c r="F664" s="632"/>
      <c r="G664" s="632"/>
      <c r="H664" s="631"/>
      <c r="I664" s="631"/>
      <c r="J664" s="632"/>
      <c r="K664" s="601" t="s">
        <v>1596</v>
      </c>
      <c r="L664" s="602"/>
      <c r="M664" s="589">
        <v>9566000</v>
      </c>
      <c r="N664" s="642"/>
    </row>
    <row r="665" spans="1:14" s="604" customFormat="1" ht="22.5" customHeight="1" x14ac:dyDescent="0.15">
      <c r="A665" s="620"/>
      <c r="B665" s="625"/>
      <c r="C665" s="630"/>
      <c r="D665" s="631"/>
      <c r="E665" s="631"/>
      <c r="F665" s="632"/>
      <c r="G665" s="632"/>
      <c r="H665" s="631"/>
      <c r="I665" s="631"/>
      <c r="J665" s="632"/>
      <c r="K665" s="601" t="s">
        <v>1597</v>
      </c>
      <c r="L665" s="602" t="s">
        <v>1598</v>
      </c>
      <c r="M665" s="590">
        <v>8400000</v>
      </c>
      <c r="N665" s="642"/>
    </row>
    <row r="666" spans="1:14" s="604" customFormat="1" ht="22.5" customHeight="1" x14ac:dyDescent="0.15">
      <c r="A666" s="620"/>
      <c r="B666" s="625"/>
      <c r="C666" s="630"/>
      <c r="D666" s="631"/>
      <c r="E666" s="631"/>
      <c r="F666" s="632"/>
      <c r="G666" s="632"/>
      <c r="H666" s="631"/>
      <c r="I666" s="631"/>
      <c r="J666" s="632"/>
      <c r="K666" s="601" t="s">
        <v>1599</v>
      </c>
      <c r="L666" s="602" t="s">
        <v>1600</v>
      </c>
      <c r="M666" s="590">
        <v>1166000</v>
      </c>
      <c r="N666" s="642"/>
    </row>
    <row r="667" spans="1:14" s="604" customFormat="1" ht="22.5" customHeight="1" x14ac:dyDescent="0.15">
      <c r="A667" s="620"/>
      <c r="B667" s="625"/>
      <c r="C667" s="630"/>
      <c r="D667" s="631"/>
      <c r="E667" s="631"/>
      <c r="F667" s="632"/>
      <c r="G667" s="632"/>
      <c r="H667" s="631"/>
      <c r="I667" s="631"/>
      <c r="J667" s="632"/>
      <c r="K667" s="601" t="s">
        <v>1601</v>
      </c>
      <c r="L667" s="602"/>
      <c r="M667" s="589">
        <v>16400000</v>
      </c>
      <c r="N667" s="642"/>
    </row>
    <row r="668" spans="1:14" s="604" customFormat="1" ht="22.5" customHeight="1" x14ac:dyDescent="0.15">
      <c r="A668" s="620"/>
      <c r="B668" s="625"/>
      <c r="C668" s="630"/>
      <c r="D668" s="631"/>
      <c r="E668" s="631"/>
      <c r="F668" s="632"/>
      <c r="G668" s="632"/>
      <c r="H668" s="631"/>
      <c r="I668" s="631"/>
      <c r="J668" s="632"/>
      <c r="K668" s="601" t="s">
        <v>1602</v>
      </c>
      <c r="L668" s="602" t="s">
        <v>1603</v>
      </c>
      <c r="M668" s="590">
        <v>14400000</v>
      </c>
      <c r="N668" s="642"/>
    </row>
    <row r="669" spans="1:14" s="604" customFormat="1" ht="22.5" customHeight="1" x14ac:dyDescent="0.15">
      <c r="A669" s="620"/>
      <c r="B669" s="625"/>
      <c r="C669" s="630"/>
      <c r="D669" s="631"/>
      <c r="E669" s="631"/>
      <c r="F669" s="632"/>
      <c r="G669" s="632"/>
      <c r="H669" s="631"/>
      <c r="I669" s="631"/>
      <c r="J669" s="632"/>
      <c r="K669" s="601" t="s">
        <v>1604</v>
      </c>
      <c r="L669" s="602" t="s">
        <v>1605</v>
      </c>
      <c r="M669" s="590">
        <v>2000000</v>
      </c>
      <c r="N669" s="642"/>
    </row>
    <row r="670" spans="1:14" s="604" customFormat="1" ht="22.5" customHeight="1" x14ac:dyDescent="0.15">
      <c r="A670" s="620"/>
      <c r="B670" s="625"/>
      <c r="C670" s="630"/>
      <c r="D670" s="631"/>
      <c r="E670" s="631"/>
      <c r="F670" s="632"/>
      <c r="G670" s="632"/>
      <c r="H670" s="631"/>
      <c r="I670" s="631"/>
      <c r="J670" s="632"/>
      <c r="K670" s="601" t="s">
        <v>1606</v>
      </c>
      <c r="L670" s="602"/>
      <c r="M670" s="589">
        <v>900000</v>
      </c>
      <c r="N670" s="642"/>
    </row>
    <row r="671" spans="1:14" s="604" customFormat="1" ht="22.5" customHeight="1" x14ac:dyDescent="0.15">
      <c r="A671" s="620"/>
      <c r="B671" s="625"/>
      <c r="C671" s="630"/>
      <c r="D671" s="631"/>
      <c r="E671" s="631"/>
      <c r="F671" s="632"/>
      <c r="G671" s="632"/>
      <c r="H671" s="631"/>
      <c r="I671" s="631"/>
      <c r="J671" s="632"/>
      <c r="K671" s="601" t="s">
        <v>1607</v>
      </c>
      <c r="L671" s="602" t="s">
        <v>1608</v>
      </c>
      <c r="M671" s="590">
        <v>900000</v>
      </c>
      <c r="N671" s="642"/>
    </row>
    <row r="672" spans="1:14" ht="22.5" customHeight="1" x14ac:dyDescent="0.15">
      <c r="A672" s="192" t="s">
        <v>480</v>
      </c>
      <c r="B672" s="193"/>
      <c r="C672" s="191"/>
      <c r="D672" s="622">
        <f>D673+D684+D728</f>
        <v>1369933</v>
      </c>
      <c r="E672" s="172">
        <f>+D672</f>
        <v>1369933</v>
      </c>
      <c r="F672" s="622">
        <f>F673+F684+F728</f>
        <v>1307632</v>
      </c>
      <c r="G672" s="172">
        <f>+F672</f>
        <v>1307632</v>
      </c>
      <c r="H672" s="172">
        <f>+E672-G672</f>
        <v>62301</v>
      </c>
      <c r="I672" s="172">
        <v>3386856</v>
      </c>
      <c r="J672" s="172">
        <v>1523151.2999999998</v>
      </c>
      <c r="K672" s="187"/>
      <c r="L672" s="188"/>
      <c r="M672" s="334"/>
      <c r="N672" s="189"/>
    </row>
    <row r="673" spans="1:14" ht="22.5" customHeight="1" x14ac:dyDescent="0.15">
      <c r="A673" s="169"/>
      <c r="B673" s="170" t="s">
        <v>481</v>
      </c>
      <c r="C673" s="191"/>
      <c r="D673" s="622">
        <f>D674+D677</f>
        <v>95463</v>
      </c>
      <c r="E673" s="172">
        <f>+D673</f>
        <v>95463</v>
      </c>
      <c r="F673" s="622">
        <f>F674+F677</f>
        <v>140130</v>
      </c>
      <c r="G673" s="172">
        <f>+F673</f>
        <v>140130</v>
      </c>
      <c r="H673" s="172">
        <f>+E673-G673</f>
        <v>-44667</v>
      </c>
      <c r="I673" s="172">
        <v>101561</v>
      </c>
      <c r="J673" s="172">
        <v>14668.800000000003</v>
      </c>
      <c r="K673" s="187"/>
      <c r="L673" s="188"/>
      <c r="M673" s="334"/>
      <c r="N673" s="189"/>
    </row>
    <row r="674" spans="1:14" ht="22.5" customHeight="1" x14ac:dyDescent="0.15">
      <c r="A674" s="169"/>
      <c r="B674" s="178"/>
      <c r="C674" s="179" t="s">
        <v>482</v>
      </c>
      <c r="D674" s="622">
        <v>93000</v>
      </c>
      <c r="E674" s="173">
        <f>+D674</f>
        <v>93000</v>
      </c>
      <c r="F674" s="622">
        <v>130000</v>
      </c>
      <c r="G674" s="173">
        <f>+F674</f>
        <v>130000</v>
      </c>
      <c r="H674" s="172">
        <f>+E674-G674</f>
        <v>-37000</v>
      </c>
      <c r="I674" s="172">
        <v>51774</v>
      </c>
      <c r="J674" s="172">
        <v>38226</v>
      </c>
      <c r="K674" s="187"/>
      <c r="L674" s="188"/>
      <c r="M674" s="334"/>
      <c r="N674" s="189"/>
    </row>
    <row r="675" spans="1:14" ht="22.5" customHeight="1" x14ac:dyDescent="0.15">
      <c r="A675" s="169"/>
      <c r="B675" s="178"/>
      <c r="C675" s="184"/>
      <c r="D675" s="631"/>
      <c r="E675" s="185"/>
      <c r="F675" s="632"/>
      <c r="G675" s="186"/>
      <c r="H675" s="185"/>
      <c r="I675" s="185"/>
      <c r="J675" s="186"/>
      <c r="K675" s="11" t="s">
        <v>55</v>
      </c>
      <c r="L675" s="12"/>
      <c r="M675" s="296">
        <v>93000000</v>
      </c>
      <c r="N675" s="214">
        <v>68657900</v>
      </c>
    </row>
    <row r="676" spans="1:14" ht="33" customHeight="1" x14ac:dyDescent="0.15">
      <c r="A676" s="169"/>
      <c r="B676" s="178"/>
      <c r="C676" s="184"/>
      <c r="D676" s="631"/>
      <c r="E676" s="185"/>
      <c r="F676" s="632"/>
      <c r="G676" s="186"/>
      <c r="H676" s="185"/>
      <c r="I676" s="185"/>
      <c r="J676" s="186"/>
      <c r="K676" s="601" t="s">
        <v>1615</v>
      </c>
      <c r="L676" s="602" t="s">
        <v>1616</v>
      </c>
      <c r="M676" s="590">
        <v>93000000</v>
      </c>
      <c r="N676" s="216">
        <v>68657900</v>
      </c>
    </row>
    <row r="677" spans="1:14" ht="22.5" customHeight="1" x14ac:dyDescent="0.15">
      <c r="A677" s="169"/>
      <c r="B677" s="178"/>
      <c r="C677" s="179" t="s">
        <v>483</v>
      </c>
      <c r="D677" s="622">
        <v>2463</v>
      </c>
      <c r="E677" s="172">
        <f>+D677</f>
        <v>2463</v>
      </c>
      <c r="F677" s="622">
        <v>10130</v>
      </c>
      <c r="G677" s="172">
        <f>+F677</f>
        <v>10130</v>
      </c>
      <c r="H677" s="172">
        <f>+E677-G677</f>
        <v>-7667</v>
      </c>
      <c r="I677" s="172">
        <v>49787</v>
      </c>
      <c r="J677" s="172">
        <v>-23557.200000000001</v>
      </c>
      <c r="K677" s="187"/>
      <c r="L677" s="188"/>
      <c r="M677" s="334"/>
      <c r="N677" s="189"/>
    </row>
    <row r="678" spans="1:14" ht="22.5" customHeight="1" x14ac:dyDescent="0.15">
      <c r="A678" s="169"/>
      <c r="B678" s="178"/>
      <c r="C678" s="184"/>
      <c r="D678" s="631"/>
      <c r="E678" s="185"/>
      <c r="F678" s="632"/>
      <c r="G678" s="186"/>
      <c r="H678" s="185"/>
      <c r="I678" s="185"/>
      <c r="J678" s="186"/>
      <c r="K678" s="601" t="s">
        <v>50</v>
      </c>
      <c r="L678" s="602"/>
      <c r="M678" s="589">
        <v>394000</v>
      </c>
      <c r="N678" s="214">
        <v>17000000</v>
      </c>
    </row>
    <row r="679" spans="1:14" ht="34.5" customHeight="1" x14ac:dyDescent="0.15">
      <c r="A679" s="169"/>
      <c r="B679" s="178"/>
      <c r="C679" s="184"/>
      <c r="D679" s="631"/>
      <c r="E679" s="185"/>
      <c r="F679" s="632"/>
      <c r="G679" s="186"/>
      <c r="H679" s="185"/>
      <c r="I679" s="185"/>
      <c r="J679" s="186"/>
      <c r="K679" s="81" t="s">
        <v>584</v>
      </c>
      <c r="L679" s="640" t="s">
        <v>1626</v>
      </c>
      <c r="M679" s="314">
        <v>394000</v>
      </c>
      <c r="N679" s="218">
        <v>12000000</v>
      </c>
    </row>
    <row r="680" spans="1:14" ht="22.5" customHeight="1" x14ac:dyDescent="0.15">
      <c r="A680" s="169"/>
      <c r="B680" s="178"/>
      <c r="C680" s="184"/>
      <c r="D680" s="631"/>
      <c r="E680" s="185"/>
      <c r="F680" s="632"/>
      <c r="G680" s="186"/>
      <c r="H680" s="185"/>
      <c r="I680" s="185"/>
      <c r="J680" s="186"/>
      <c r="K680" s="601" t="s">
        <v>49</v>
      </c>
      <c r="L680" s="602"/>
      <c r="M680" s="589">
        <v>941000</v>
      </c>
      <c r="N680" s="214">
        <v>5000000</v>
      </c>
    </row>
    <row r="681" spans="1:14" ht="22.5" customHeight="1" x14ac:dyDescent="0.15">
      <c r="A681" s="169"/>
      <c r="B681" s="178"/>
      <c r="C681" s="184"/>
      <c r="D681" s="631"/>
      <c r="E681" s="185"/>
      <c r="F681" s="632"/>
      <c r="G681" s="186"/>
      <c r="H681" s="185"/>
      <c r="I681" s="185"/>
      <c r="J681" s="186"/>
      <c r="K681" s="601" t="s">
        <v>1627</v>
      </c>
      <c r="L681" s="602" t="s">
        <v>1628</v>
      </c>
      <c r="M681" s="590">
        <v>941000</v>
      </c>
      <c r="N681" s="216">
        <v>5000000</v>
      </c>
    </row>
    <row r="682" spans="1:14" ht="22.5" customHeight="1" x14ac:dyDescent="0.15">
      <c r="A682" s="169"/>
      <c r="B682" s="178"/>
      <c r="C682" s="184"/>
      <c r="D682" s="631"/>
      <c r="E682" s="185"/>
      <c r="F682" s="632"/>
      <c r="G682" s="186"/>
      <c r="H682" s="185"/>
      <c r="I682" s="185"/>
      <c r="J682" s="186"/>
      <c r="K682" s="601" t="s">
        <v>359</v>
      </c>
      <c r="L682" s="602"/>
      <c r="M682" s="589">
        <v>1128000</v>
      </c>
      <c r="N682" s="214">
        <v>5000000</v>
      </c>
    </row>
    <row r="683" spans="1:14" ht="22.5" customHeight="1" x14ac:dyDescent="0.15">
      <c r="A683" s="169"/>
      <c r="B683" s="178"/>
      <c r="C683" s="184"/>
      <c r="D683" s="631"/>
      <c r="E683" s="185"/>
      <c r="F683" s="632"/>
      <c r="G683" s="186"/>
      <c r="H683" s="185"/>
      <c r="I683" s="185"/>
      <c r="J683" s="186"/>
      <c r="K683" s="601" t="s">
        <v>1629</v>
      </c>
      <c r="L683" s="602" t="s">
        <v>1630</v>
      </c>
      <c r="M683" s="590">
        <v>1128000</v>
      </c>
      <c r="N683" s="216">
        <v>5000000</v>
      </c>
    </row>
    <row r="684" spans="1:14" ht="22.5" customHeight="1" x14ac:dyDescent="0.15">
      <c r="A684" s="169"/>
      <c r="B684" s="170" t="s">
        <v>484</v>
      </c>
      <c r="C684" s="191"/>
      <c r="D684" s="622">
        <f>D685+D696+D722+D725</f>
        <v>1194658</v>
      </c>
      <c r="E684" s="172">
        <f>+D684</f>
        <v>1194658</v>
      </c>
      <c r="F684" s="622">
        <f>F685+F696+F722+F725</f>
        <v>1093440</v>
      </c>
      <c r="G684" s="172">
        <f>+F684</f>
        <v>1093440</v>
      </c>
      <c r="H684" s="172">
        <f>+E684-G684</f>
        <v>101218</v>
      </c>
      <c r="I684" s="172">
        <v>3236722</v>
      </c>
      <c r="J684" s="172">
        <v>1476963</v>
      </c>
      <c r="K684" s="187"/>
      <c r="L684" s="188"/>
      <c r="M684" s="334"/>
      <c r="N684" s="189"/>
    </row>
    <row r="685" spans="1:14" ht="22.5" customHeight="1" x14ac:dyDescent="0.15">
      <c r="A685" s="169"/>
      <c r="B685" s="178"/>
      <c r="C685" s="179" t="s">
        <v>612</v>
      </c>
      <c r="D685" s="622">
        <v>902312</v>
      </c>
      <c r="E685" s="173">
        <f>+D685</f>
        <v>902312</v>
      </c>
      <c r="F685" s="622">
        <v>887345</v>
      </c>
      <c r="G685" s="173">
        <f>+F685</f>
        <v>887345</v>
      </c>
      <c r="H685" s="172">
        <f>+E685-G685</f>
        <v>14967</v>
      </c>
      <c r="I685" s="172">
        <v>291198</v>
      </c>
      <c r="J685" s="172">
        <v>714402</v>
      </c>
      <c r="K685" s="187"/>
      <c r="L685" s="188"/>
      <c r="M685" s="334"/>
      <c r="N685" s="189"/>
    </row>
    <row r="686" spans="1:14" ht="22.5" customHeight="1" x14ac:dyDescent="0.15">
      <c r="A686" s="169"/>
      <c r="B686" s="178"/>
      <c r="C686" s="184"/>
      <c r="D686" s="631"/>
      <c r="E686" s="185"/>
      <c r="F686" s="632"/>
      <c r="G686" s="186"/>
      <c r="H686" s="185"/>
      <c r="I686" s="185"/>
      <c r="J686" s="186"/>
      <c r="K686" s="636" t="s">
        <v>41</v>
      </c>
      <c r="L686" s="639"/>
      <c r="M686" s="588">
        <v>659512000</v>
      </c>
      <c r="N686" s="214">
        <v>578600000</v>
      </c>
    </row>
    <row r="687" spans="1:14" s="604" customFormat="1" ht="22.5" customHeight="1" x14ac:dyDescent="0.15">
      <c r="A687" s="620"/>
      <c r="B687" s="625"/>
      <c r="C687" s="630"/>
      <c r="D687" s="631"/>
      <c r="E687" s="631"/>
      <c r="F687" s="632"/>
      <c r="G687" s="632"/>
      <c r="H687" s="631"/>
      <c r="I687" s="631"/>
      <c r="J687" s="632"/>
      <c r="K687" s="601" t="s">
        <v>40</v>
      </c>
      <c r="L687" s="602" t="s">
        <v>839</v>
      </c>
      <c r="M687" s="590">
        <v>13128000</v>
      </c>
      <c r="N687" s="642"/>
    </row>
    <row r="688" spans="1:14" s="604" customFormat="1" ht="22.5" customHeight="1" x14ac:dyDescent="0.15">
      <c r="A688" s="620"/>
      <c r="B688" s="625"/>
      <c r="C688" s="630"/>
      <c r="D688" s="631"/>
      <c r="E688" s="631"/>
      <c r="F688" s="632"/>
      <c r="G688" s="632"/>
      <c r="H688" s="631"/>
      <c r="I688" s="631"/>
      <c r="J688" s="632"/>
      <c r="K688" s="601" t="s">
        <v>1633</v>
      </c>
      <c r="L688" s="602" t="s">
        <v>1634</v>
      </c>
      <c r="M688" s="590">
        <v>5000000</v>
      </c>
      <c r="N688" s="642"/>
    </row>
    <row r="689" spans="1:14" s="604" customFormat="1" ht="22.5" customHeight="1" x14ac:dyDescent="0.15">
      <c r="A689" s="620"/>
      <c r="B689" s="625"/>
      <c r="C689" s="630"/>
      <c r="D689" s="631"/>
      <c r="E689" s="631"/>
      <c r="F689" s="632"/>
      <c r="G689" s="632"/>
      <c r="H689" s="631"/>
      <c r="I689" s="631"/>
      <c r="J689" s="632"/>
      <c r="K689" s="601" t="s">
        <v>1635</v>
      </c>
      <c r="L689" s="602" t="s">
        <v>834</v>
      </c>
      <c r="M689" s="590">
        <v>39384000</v>
      </c>
      <c r="N689" s="642"/>
    </row>
    <row r="690" spans="1:14" s="604" customFormat="1" ht="22.5" customHeight="1" x14ac:dyDescent="0.15">
      <c r="A690" s="620"/>
      <c r="B690" s="625"/>
      <c r="C690" s="630"/>
      <c r="D690" s="631"/>
      <c r="E690" s="631"/>
      <c r="F690" s="632"/>
      <c r="G690" s="632"/>
      <c r="H690" s="631"/>
      <c r="I690" s="631"/>
      <c r="J690" s="632"/>
      <c r="K690" s="601" t="s">
        <v>1636</v>
      </c>
      <c r="L690" s="602" t="s">
        <v>835</v>
      </c>
      <c r="M690" s="590">
        <v>600000000</v>
      </c>
      <c r="N690" s="642"/>
    </row>
    <row r="691" spans="1:14" s="604" customFormat="1" ht="22.5" customHeight="1" x14ac:dyDescent="0.15">
      <c r="A691" s="620"/>
      <c r="B691" s="625"/>
      <c r="C691" s="630"/>
      <c r="D691" s="631"/>
      <c r="E691" s="631"/>
      <c r="F691" s="632"/>
      <c r="G691" s="632"/>
      <c r="H691" s="631"/>
      <c r="I691" s="631"/>
      <c r="J691" s="632"/>
      <c r="K691" s="601" t="s">
        <v>1637</v>
      </c>
      <c r="L691" s="602" t="s">
        <v>828</v>
      </c>
      <c r="M691" s="590">
        <v>2000000</v>
      </c>
      <c r="N691" s="642"/>
    </row>
    <row r="692" spans="1:14" s="604" customFormat="1" ht="22.5" customHeight="1" x14ac:dyDescent="0.15">
      <c r="A692" s="620"/>
      <c r="B692" s="625"/>
      <c r="C692" s="630"/>
      <c r="D692" s="631"/>
      <c r="E692" s="631"/>
      <c r="F692" s="632"/>
      <c r="G692" s="632"/>
      <c r="H692" s="631"/>
      <c r="I692" s="631"/>
      <c r="J692" s="632"/>
      <c r="K692" s="601" t="s">
        <v>1638</v>
      </c>
      <c r="L692" s="602"/>
      <c r="M692" s="589">
        <v>22800000</v>
      </c>
      <c r="N692" s="642"/>
    </row>
    <row r="693" spans="1:14" s="604" customFormat="1" ht="22.5" customHeight="1" x14ac:dyDescent="0.15">
      <c r="A693" s="620"/>
      <c r="B693" s="625"/>
      <c r="C693" s="630"/>
      <c r="D693" s="631"/>
      <c r="E693" s="631"/>
      <c r="F693" s="632"/>
      <c r="G693" s="632"/>
      <c r="H693" s="631"/>
      <c r="I693" s="631"/>
      <c r="J693" s="632"/>
      <c r="K693" s="601" t="s">
        <v>1639</v>
      </c>
      <c r="L693" s="602" t="s">
        <v>837</v>
      </c>
      <c r="M693" s="590">
        <v>22800000</v>
      </c>
      <c r="N693" s="642"/>
    </row>
    <row r="694" spans="1:14" s="604" customFormat="1" ht="22.5" customHeight="1" x14ac:dyDescent="0.15">
      <c r="A694" s="620"/>
      <c r="B694" s="625"/>
      <c r="C694" s="630"/>
      <c r="D694" s="631"/>
      <c r="E694" s="631"/>
      <c r="F694" s="632"/>
      <c r="G694" s="632"/>
      <c r="H694" s="631"/>
      <c r="I694" s="631"/>
      <c r="J694" s="632"/>
      <c r="K694" s="601" t="s">
        <v>32</v>
      </c>
      <c r="L694" s="602"/>
      <c r="M694" s="589">
        <v>220000000</v>
      </c>
      <c r="N694" s="642"/>
    </row>
    <row r="695" spans="1:14" s="604" customFormat="1" ht="22.5" customHeight="1" x14ac:dyDescent="0.15">
      <c r="A695" s="620"/>
      <c r="B695" s="625"/>
      <c r="C695" s="630"/>
      <c r="D695" s="631"/>
      <c r="E695" s="631"/>
      <c r="F695" s="632"/>
      <c r="G695" s="632"/>
      <c r="H695" s="631"/>
      <c r="I695" s="631"/>
      <c r="J695" s="632"/>
      <c r="K695" s="601" t="s">
        <v>361</v>
      </c>
      <c r="L695" s="602" t="s">
        <v>1640</v>
      </c>
      <c r="M695" s="590">
        <v>220000000</v>
      </c>
      <c r="N695" s="642"/>
    </row>
    <row r="696" spans="1:14" ht="22.5" customHeight="1" x14ac:dyDescent="0.15">
      <c r="A696" s="169"/>
      <c r="B696" s="178"/>
      <c r="C696" s="179" t="s">
        <v>613</v>
      </c>
      <c r="D696" s="622">
        <v>291386</v>
      </c>
      <c r="E696" s="172">
        <f>+D696</f>
        <v>291386</v>
      </c>
      <c r="F696" s="622">
        <v>175935</v>
      </c>
      <c r="G696" s="172">
        <f>+F696</f>
        <v>175935</v>
      </c>
      <c r="H696" s="172">
        <f>+E696-G696</f>
        <v>115451</v>
      </c>
      <c r="I696" s="172">
        <v>2489987</v>
      </c>
      <c r="J696" s="172">
        <v>1047993</v>
      </c>
      <c r="K696" s="187"/>
      <c r="L696" s="188"/>
      <c r="M696" s="334"/>
      <c r="N696" s="189"/>
    </row>
    <row r="697" spans="1:14" ht="22.5" customHeight="1" x14ac:dyDescent="0.15">
      <c r="A697" s="169"/>
      <c r="B697" s="178"/>
      <c r="C697" s="184"/>
      <c r="D697" s="631"/>
      <c r="E697" s="185"/>
      <c r="F697" s="632"/>
      <c r="G697" s="186"/>
      <c r="H697" s="185"/>
      <c r="I697" s="185"/>
      <c r="J697" s="185"/>
      <c r="K697" s="11" t="s">
        <v>42</v>
      </c>
      <c r="L697" s="12"/>
      <c r="M697" s="296">
        <v>50768000</v>
      </c>
      <c r="N697" s="214">
        <v>150000000</v>
      </c>
    </row>
    <row r="698" spans="1:14" s="604" customFormat="1" ht="22.5" customHeight="1" x14ac:dyDescent="0.15">
      <c r="A698" s="620"/>
      <c r="B698" s="625"/>
      <c r="C698" s="630"/>
      <c r="D698" s="631"/>
      <c r="E698" s="631"/>
      <c r="F698" s="632"/>
      <c r="G698" s="632"/>
      <c r="H698" s="631"/>
      <c r="I698" s="631"/>
      <c r="J698" s="631"/>
      <c r="K698" s="601" t="s">
        <v>1645</v>
      </c>
      <c r="L698" s="602" t="s">
        <v>1646</v>
      </c>
      <c r="M698" s="590">
        <v>0</v>
      </c>
      <c r="N698" s="642"/>
    </row>
    <row r="699" spans="1:14" s="604" customFormat="1" ht="22.5" customHeight="1" x14ac:dyDescent="0.15">
      <c r="A699" s="620"/>
      <c r="B699" s="625"/>
      <c r="C699" s="630"/>
      <c r="D699" s="631"/>
      <c r="E699" s="631"/>
      <c r="F699" s="632"/>
      <c r="G699" s="632"/>
      <c r="H699" s="631"/>
      <c r="I699" s="631"/>
      <c r="J699" s="631"/>
      <c r="K699" s="601" t="s">
        <v>1647</v>
      </c>
      <c r="L699" s="602" t="s">
        <v>785</v>
      </c>
      <c r="M699" s="590">
        <v>0</v>
      </c>
      <c r="N699" s="642"/>
    </row>
    <row r="700" spans="1:14" s="604" customFormat="1" ht="22.5" customHeight="1" x14ac:dyDescent="0.15">
      <c r="A700" s="620"/>
      <c r="B700" s="625"/>
      <c r="C700" s="630"/>
      <c r="D700" s="631"/>
      <c r="E700" s="631"/>
      <c r="F700" s="632"/>
      <c r="G700" s="632"/>
      <c r="H700" s="631"/>
      <c r="I700" s="631"/>
      <c r="J700" s="631"/>
      <c r="K700" s="601" t="s">
        <v>1648</v>
      </c>
      <c r="L700" s="602" t="s">
        <v>1649</v>
      </c>
      <c r="M700" s="590">
        <v>20608000</v>
      </c>
      <c r="N700" s="642"/>
    </row>
    <row r="701" spans="1:14" s="604" customFormat="1" ht="22.5" customHeight="1" x14ac:dyDescent="0.15">
      <c r="A701" s="620"/>
      <c r="B701" s="625"/>
      <c r="C701" s="630"/>
      <c r="D701" s="631"/>
      <c r="E701" s="631"/>
      <c r="F701" s="632"/>
      <c r="G701" s="632"/>
      <c r="H701" s="631"/>
      <c r="I701" s="631"/>
      <c r="J701" s="631"/>
      <c r="K701" s="601" t="s">
        <v>1650</v>
      </c>
      <c r="L701" s="602" t="s">
        <v>1651</v>
      </c>
      <c r="M701" s="590">
        <v>28960000</v>
      </c>
      <c r="N701" s="642"/>
    </row>
    <row r="702" spans="1:14" s="604" customFormat="1" ht="22.5" customHeight="1" x14ac:dyDescent="0.15">
      <c r="A702" s="620"/>
      <c r="B702" s="625"/>
      <c r="C702" s="630"/>
      <c r="D702" s="631"/>
      <c r="E702" s="631"/>
      <c r="F702" s="632"/>
      <c r="G702" s="632"/>
      <c r="H702" s="631"/>
      <c r="I702" s="631"/>
      <c r="J702" s="631"/>
      <c r="K702" s="601" t="s">
        <v>1652</v>
      </c>
      <c r="L702" s="602" t="s">
        <v>1653</v>
      </c>
      <c r="M702" s="590">
        <v>1200000</v>
      </c>
      <c r="N702" s="642"/>
    </row>
    <row r="703" spans="1:14" s="604" customFormat="1" ht="22.5" customHeight="1" x14ac:dyDescent="0.15">
      <c r="A703" s="620"/>
      <c r="B703" s="625"/>
      <c r="C703" s="630"/>
      <c r="D703" s="631"/>
      <c r="E703" s="631"/>
      <c r="F703" s="632"/>
      <c r="G703" s="632"/>
      <c r="H703" s="631"/>
      <c r="I703" s="631"/>
      <c r="J703" s="631"/>
      <c r="K703" s="601" t="s">
        <v>39</v>
      </c>
      <c r="L703" s="602"/>
      <c r="M703" s="589">
        <v>52560000</v>
      </c>
      <c r="N703" s="642"/>
    </row>
    <row r="704" spans="1:14" s="604" customFormat="1" ht="22.5" customHeight="1" x14ac:dyDescent="0.15">
      <c r="A704" s="620"/>
      <c r="B704" s="625"/>
      <c r="C704" s="630"/>
      <c r="D704" s="631"/>
      <c r="E704" s="631"/>
      <c r="F704" s="632"/>
      <c r="G704" s="632"/>
      <c r="H704" s="631"/>
      <c r="I704" s="631"/>
      <c r="J704" s="631"/>
      <c r="K704" s="601" t="s">
        <v>1654</v>
      </c>
      <c r="L704" s="602" t="s">
        <v>1655</v>
      </c>
      <c r="M704" s="590">
        <v>48960000</v>
      </c>
      <c r="N704" s="642"/>
    </row>
    <row r="705" spans="1:14" s="604" customFormat="1" ht="22.5" customHeight="1" x14ac:dyDescent="0.15">
      <c r="A705" s="620"/>
      <c r="B705" s="625"/>
      <c r="C705" s="630"/>
      <c r="D705" s="631"/>
      <c r="E705" s="631"/>
      <c r="F705" s="632"/>
      <c r="G705" s="632"/>
      <c r="H705" s="631"/>
      <c r="I705" s="631"/>
      <c r="J705" s="631"/>
      <c r="K705" s="601" t="s">
        <v>1656</v>
      </c>
      <c r="L705" s="602" t="s">
        <v>1657</v>
      </c>
      <c r="M705" s="590">
        <v>3600000</v>
      </c>
      <c r="N705" s="642"/>
    </row>
    <row r="706" spans="1:14" s="604" customFormat="1" ht="22.5" customHeight="1" x14ac:dyDescent="0.15">
      <c r="A706" s="620"/>
      <c r="B706" s="625"/>
      <c r="C706" s="630"/>
      <c r="D706" s="631"/>
      <c r="E706" s="631"/>
      <c r="F706" s="632"/>
      <c r="G706" s="632"/>
      <c r="H706" s="631"/>
      <c r="I706" s="631"/>
      <c r="J706" s="631"/>
      <c r="K706" s="601" t="s">
        <v>38</v>
      </c>
      <c r="L706" s="602" t="s">
        <v>2024</v>
      </c>
      <c r="M706" s="590">
        <v>0</v>
      </c>
      <c r="N706" s="642"/>
    </row>
    <row r="707" spans="1:14" s="604" customFormat="1" ht="22.5" customHeight="1" x14ac:dyDescent="0.15">
      <c r="A707" s="620"/>
      <c r="B707" s="625"/>
      <c r="C707" s="630"/>
      <c r="D707" s="631"/>
      <c r="E707" s="631"/>
      <c r="F707" s="632"/>
      <c r="G707" s="632"/>
      <c r="H707" s="631"/>
      <c r="I707" s="631"/>
      <c r="J707" s="631"/>
      <c r="K707" s="601" t="s">
        <v>37</v>
      </c>
      <c r="L707" s="602"/>
      <c r="M707" s="589">
        <v>9600000</v>
      </c>
      <c r="N707" s="642"/>
    </row>
    <row r="708" spans="1:14" s="604" customFormat="1" ht="22.5" customHeight="1" x14ac:dyDescent="0.15">
      <c r="A708" s="620"/>
      <c r="B708" s="625"/>
      <c r="C708" s="630"/>
      <c r="D708" s="631"/>
      <c r="E708" s="631"/>
      <c r="F708" s="632"/>
      <c r="G708" s="632"/>
      <c r="H708" s="631"/>
      <c r="I708" s="631"/>
      <c r="J708" s="631"/>
      <c r="K708" s="601" t="s">
        <v>36</v>
      </c>
      <c r="L708" s="602" t="s">
        <v>2025</v>
      </c>
      <c r="M708" s="590">
        <v>9600000</v>
      </c>
      <c r="N708" s="642"/>
    </row>
    <row r="709" spans="1:14" s="604" customFormat="1" ht="22.5" customHeight="1" x14ac:dyDescent="0.15">
      <c r="A709" s="620"/>
      <c r="B709" s="625"/>
      <c r="C709" s="630"/>
      <c r="D709" s="631"/>
      <c r="E709" s="631"/>
      <c r="F709" s="632"/>
      <c r="G709" s="632"/>
      <c r="H709" s="631"/>
      <c r="I709" s="631"/>
      <c r="J709" s="631"/>
      <c r="K709" s="601" t="s">
        <v>35</v>
      </c>
      <c r="L709" s="602"/>
      <c r="M709" s="589">
        <v>1800000</v>
      </c>
      <c r="N709" s="642"/>
    </row>
    <row r="710" spans="1:14" s="604" customFormat="1" ht="22.5" customHeight="1" x14ac:dyDescent="0.15">
      <c r="A710" s="620"/>
      <c r="B710" s="625"/>
      <c r="C710" s="630"/>
      <c r="D710" s="631"/>
      <c r="E710" s="631"/>
      <c r="F710" s="632"/>
      <c r="G710" s="632"/>
      <c r="H710" s="631"/>
      <c r="I710" s="631"/>
      <c r="J710" s="631"/>
      <c r="K710" s="601" t="s">
        <v>34</v>
      </c>
      <c r="L710" s="602" t="s">
        <v>1659</v>
      </c>
      <c r="M710" s="590">
        <v>1800000</v>
      </c>
      <c r="N710" s="642"/>
    </row>
    <row r="711" spans="1:14" s="604" customFormat="1" ht="22.5" customHeight="1" x14ac:dyDescent="0.15">
      <c r="A711" s="620"/>
      <c r="B711" s="625"/>
      <c r="C711" s="630"/>
      <c r="D711" s="631"/>
      <c r="E711" s="631"/>
      <c r="F711" s="632"/>
      <c r="G711" s="632"/>
      <c r="H711" s="631"/>
      <c r="I711" s="631"/>
      <c r="J711" s="631"/>
      <c r="K711" s="601" t="s">
        <v>1670</v>
      </c>
      <c r="L711" s="602"/>
      <c r="M711" s="589">
        <v>4000000</v>
      </c>
      <c r="N711" s="642"/>
    </row>
    <row r="712" spans="1:14" s="604" customFormat="1" ht="22.5" customHeight="1" x14ac:dyDescent="0.15">
      <c r="A712" s="620"/>
      <c r="B712" s="625"/>
      <c r="C712" s="630"/>
      <c r="D712" s="631"/>
      <c r="E712" s="631"/>
      <c r="F712" s="632"/>
      <c r="G712" s="632"/>
      <c r="H712" s="631"/>
      <c r="I712" s="631"/>
      <c r="J712" s="631"/>
      <c r="K712" s="601" t="s">
        <v>1671</v>
      </c>
      <c r="L712" s="602" t="s">
        <v>2026</v>
      </c>
      <c r="M712" s="590">
        <v>4000000</v>
      </c>
      <c r="N712" s="642"/>
    </row>
    <row r="713" spans="1:14" s="604" customFormat="1" ht="22.5" customHeight="1" x14ac:dyDescent="0.15">
      <c r="A713" s="620"/>
      <c r="B713" s="625"/>
      <c r="C713" s="630"/>
      <c r="D713" s="631"/>
      <c r="E713" s="631"/>
      <c r="F713" s="632"/>
      <c r="G713" s="632"/>
      <c r="H713" s="631"/>
      <c r="I713" s="631"/>
      <c r="J713" s="631"/>
      <c r="K713" s="601" t="s">
        <v>1685</v>
      </c>
      <c r="L713" s="602"/>
      <c r="M713" s="589">
        <v>4530000</v>
      </c>
      <c r="N713" s="642"/>
    </row>
    <row r="714" spans="1:14" s="604" customFormat="1" ht="22.5" customHeight="1" x14ac:dyDescent="0.15">
      <c r="A714" s="620"/>
      <c r="B714" s="625"/>
      <c r="C714" s="630"/>
      <c r="D714" s="631"/>
      <c r="E714" s="631"/>
      <c r="F714" s="632"/>
      <c r="G714" s="632"/>
      <c r="H714" s="631"/>
      <c r="I714" s="631"/>
      <c r="J714" s="631"/>
      <c r="K714" s="601" t="s">
        <v>1686</v>
      </c>
      <c r="L714" s="602" t="s">
        <v>1687</v>
      </c>
      <c r="M714" s="590">
        <v>4530000</v>
      </c>
      <c r="N714" s="642"/>
    </row>
    <row r="715" spans="1:14" s="604" customFormat="1" ht="22.5" customHeight="1" x14ac:dyDescent="0.15">
      <c r="A715" s="620"/>
      <c r="B715" s="625"/>
      <c r="C715" s="630"/>
      <c r="D715" s="631"/>
      <c r="E715" s="631"/>
      <c r="F715" s="632"/>
      <c r="G715" s="632"/>
      <c r="H715" s="631"/>
      <c r="I715" s="631"/>
      <c r="J715" s="631"/>
      <c r="K715" s="601" t="s">
        <v>1688</v>
      </c>
      <c r="L715" s="602"/>
      <c r="M715" s="589">
        <v>163128000</v>
      </c>
      <c r="N715" s="642"/>
    </row>
    <row r="716" spans="1:14" s="604" customFormat="1" ht="22.5" customHeight="1" x14ac:dyDescent="0.15">
      <c r="A716" s="620"/>
      <c r="B716" s="625"/>
      <c r="C716" s="630"/>
      <c r="D716" s="631"/>
      <c r="E716" s="631"/>
      <c r="F716" s="632"/>
      <c r="G716" s="632"/>
      <c r="H716" s="631"/>
      <c r="I716" s="631"/>
      <c r="J716" s="631"/>
      <c r="K716" s="601" t="s">
        <v>360</v>
      </c>
      <c r="L716" s="602" t="s">
        <v>1689</v>
      </c>
      <c r="M716" s="590">
        <v>0</v>
      </c>
      <c r="N716" s="642"/>
    </row>
    <row r="717" spans="1:14" s="604" customFormat="1" ht="22.5" customHeight="1" x14ac:dyDescent="0.15">
      <c r="A717" s="620"/>
      <c r="B717" s="625"/>
      <c r="C717" s="630"/>
      <c r="D717" s="631"/>
      <c r="E717" s="631"/>
      <c r="F717" s="632"/>
      <c r="G717" s="632"/>
      <c r="H717" s="631"/>
      <c r="I717" s="631"/>
      <c r="J717" s="631"/>
      <c r="K717" s="601" t="s">
        <v>1690</v>
      </c>
      <c r="L717" s="602" t="s">
        <v>1691</v>
      </c>
      <c r="M717" s="590">
        <v>150000000</v>
      </c>
      <c r="N717" s="642"/>
    </row>
    <row r="718" spans="1:14" s="604" customFormat="1" ht="22.5" customHeight="1" x14ac:dyDescent="0.15">
      <c r="A718" s="620"/>
      <c r="B718" s="625"/>
      <c r="C718" s="630"/>
      <c r="D718" s="631"/>
      <c r="E718" s="631"/>
      <c r="F718" s="632"/>
      <c r="G718" s="632"/>
      <c r="H718" s="631"/>
      <c r="I718" s="631"/>
      <c r="J718" s="631"/>
      <c r="K718" s="601" t="s">
        <v>1692</v>
      </c>
      <c r="L718" s="602" t="s">
        <v>1693</v>
      </c>
      <c r="M718" s="590">
        <v>9846000</v>
      </c>
      <c r="N718" s="642"/>
    </row>
    <row r="719" spans="1:14" s="604" customFormat="1" ht="22.5" customHeight="1" x14ac:dyDescent="0.15">
      <c r="A719" s="620"/>
      <c r="B719" s="625"/>
      <c r="C719" s="630"/>
      <c r="D719" s="631"/>
      <c r="E719" s="631"/>
      <c r="F719" s="632"/>
      <c r="G719" s="632"/>
      <c r="H719" s="631"/>
      <c r="I719" s="631"/>
      <c r="J719" s="631"/>
      <c r="K719" s="601" t="s">
        <v>1694</v>
      </c>
      <c r="L719" s="602" t="s">
        <v>1695</v>
      </c>
      <c r="M719" s="590">
        <v>3282000</v>
      </c>
      <c r="N719" s="642"/>
    </row>
    <row r="720" spans="1:14" s="604" customFormat="1" ht="22.5" customHeight="1" x14ac:dyDescent="0.15">
      <c r="A720" s="620"/>
      <c r="B720" s="625"/>
      <c r="C720" s="630"/>
      <c r="D720" s="631"/>
      <c r="E720" s="631"/>
      <c r="F720" s="632"/>
      <c r="G720" s="632"/>
      <c r="H720" s="631"/>
      <c r="I720" s="631"/>
      <c r="J720" s="631"/>
      <c r="K720" s="601" t="s">
        <v>1696</v>
      </c>
      <c r="L720" s="602"/>
      <c r="M720" s="589">
        <v>5000000</v>
      </c>
      <c r="N720" s="642"/>
    </row>
    <row r="721" spans="1:14" s="604" customFormat="1" ht="22.5" customHeight="1" x14ac:dyDescent="0.15">
      <c r="A721" s="620"/>
      <c r="B721" s="625"/>
      <c r="C721" s="630"/>
      <c r="D721" s="631"/>
      <c r="E721" s="631"/>
      <c r="F721" s="632"/>
      <c r="G721" s="632"/>
      <c r="H721" s="631"/>
      <c r="I721" s="631"/>
      <c r="J721" s="631"/>
      <c r="K721" s="601" t="s">
        <v>1697</v>
      </c>
      <c r="L721" s="602" t="s">
        <v>1698</v>
      </c>
      <c r="M721" s="590">
        <v>5000000</v>
      </c>
      <c r="N721" s="642"/>
    </row>
    <row r="722" spans="1:14" ht="22.5" customHeight="1" x14ac:dyDescent="0.15">
      <c r="A722" s="169"/>
      <c r="B722" s="178"/>
      <c r="C722" s="179" t="s">
        <v>569</v>
      </c>
      <c r="D722" s="622">
        <v>960</v>
      </c>
      <c r="E722" s="172">
        <f>+D722</f>
        <v>960</v>
      </c>
      <c r="F722" s="622">
        <v>960</v>
      </c>
      <c r="G722" s="172">
        <f>+F722</f>
        <v>960</v>
      </c>
      <c r="H722" s="172">
        <f>+E722-G722</f>
        <v>0</v>
      </c>
      <c r="I722" s="172">
        <v>120</v>
      </c>
      <c r="J722" s="172">
        <v>840</v>
      </c>
      <c r="K722" s="187"/>
      <c r="L722" s="188"/>
      <c r="M722" s="334"/>
      <c r="N722" s="189"/>
    </row>
    <row r="723" spans="1:14" ht="22.5" customHeight="1" x14ac:dyDescent="0.15">
      <c r="A723" s="169"/>
      <c r="B723" s="178"/>
      <c r="C723" s="184"/>
      <c r="D723" s="631"/>
      <c r="E723" s="185"/>
      <c r="F723" s="632"/>
      <c r="G723" s="186"/>
      <c r="H723" s="185"/>
      <c r="I723" s="185"/>
      <c r="J723" s="186"/>
      <c r="K723" s="11" t="s">
        <v>23</v>
      </c>
      <c r="L723" s="12"/>
      <c r="M723" s="296">
        <v>960000</v>
      </c>
      <c r="N723" s="78">
        <v>960000</v>
      </c>
    </row>
    <row r="724" spans="1:14" ht="22.5" customHeight="1" x14ac:dyDescent="0.15">
      <c r="A724" s="169"/>
      <c r="B724" s="178"/>
      <c r="C724" s="184"/>
      <c r="D724" s="631"/>
      <c r="E724" s="185"/>
      <c r="F724" s="632"/>
      <c r="G724" s="186"/>
      <c r="H724" s="185"/>
      <c r="I724" s="185"/>
      <c r="J724" s="186"/>
      <c r="K724" s="11" t="s">
        <v>22</v>
      </c>
      <c r="L724" s="305" t="s">
        <v>605</v>
      </c>
      <c r="M724" s="317">
        <v>960000</v>
      </c>
      <c r="N724" s="217">
        <v>960000</v>
      </c>
    </row>
    <row r="725" spans="1:14" ht="22.5" customHeight="1" x14ac:dyDescent="0.15">
      <c r="A725" s="169"/>
      <c r="B725" s="178"/>
      <c r="C725" s="179" t="s">
        <v>486</v>
      </c>
      <c r="D725" s="622">
        <v>0</v>
      </c>
      <c r="E725" s="172">
        <f>+D725</f>
        <v>0</v>
      </c>
      <c r="F725" s="622">
        <v>29200</v>
      </c>
      <c r="G725" s="172">
        <f>+F725</f>
        <v>29200</v>
      </c>
      <c r="H725" s="172">
        <f>+E725-G725</f>
        <v>-29200</v>
      </c>
      <c r="I725" s="172">
        <v>455417</v>
      </c>
      <c r="J725" s="172">
        <v>-287272</v>
      </c>
      <c r="K725" s="187"/>
      <c r="L725" s="188"/>
      <c r="M725" s="334"/>
      <c r="N725" s="189"/>
    </row>
    <row r="726" spans="1:14" ht="22.5" customHeight="1" x14ac:dyDescent="0.15">
      <c r="A726" s="169"/>
      <c r="B726" s="178"/>
      <c r="C726" s="184"/>
      <c r="D726" s="631"/>
      <c r="E726" s="185"/>
      <c r="F726" s="632"/>
      <c r="G726" s="186"/>
      <c r="H726" s="185"/>
      <c r="I726" s="185"/>
      <c r="J726" s="186"/>
      <c r="K726" s="11" t="s">
        <v>5</v>
      </c>
      <c r="L726" s="12"/>
      <c r="M726" s="296">
        <v>0</v>
      </c>
      <c r="N726" s="214">
        <v>8880000</v>
      </c>
    </row>
    <row r="727" spans="1:14" ht="22.5" customHeight="1" x14ac:dyDescent="0.15">
      <c r="A727" s="169"/>
      <c r="B727" s="178"/>
      <c r="C727" s="184"/>
      <c r="D727" s="631"/>
      <c r="E727" s="185"/>
      <c r="F727" s="632"/>
      <c r="G727" s="186"/>
      <c r="H727" s="185"/>
      <c r="I727" s="185"/>
      <c r="J727" s="186"/>
      <c r="K727" s="11"/>
      <c r="L727" s="312"/>
      <c r="M727" s="314"/>
      <c r="N727" s="218"/>
    </row>
    <row r="728" spans="1:14" ht="22.5" customHeight="1" x14ac:dyDescent="0.15">
      <c r="A728" s="169"/>
      <c r="B728" s="170" t="s">
        <v>488</v>
      </c>
      <c r="C728" s="191"/>
      <c r="D728" s="622">
        <f>D729</f>
        <v>79812</v>
      </c>
      <c r="E728" s="172">
        <f>+D728</f>
        <v>79812</v>
      </c>
      <c r="F728" s="622">
        <f>F729</f>
        <v>74062</v>
      </c>
      <c r="G728" s="172">
        <f>+F728</f>
        <v>74062</v>
      </c>
      <c r="H728" s="172">
        <f>+E728-G728</f>
        <v>5750</v>
      </c>
      <c r="I728" s="172">
        <v>48573</v>
      </c>
      <c r="J728" s="172">
        <v>31519.5</v>
      </c>
      <c r="K728" s="187"/>
      <c r="L728" s="188"/>
      <c r="M728" s="334"/>
      <c r="N728" s="189"/>
    </row>
    <row r="729" spans="1:14" ht="22.5" customHeight="1" x14ac:dyDescent="0.15">
      <c r="A729" s="169"/>
      <c r="B729" s="178"/>
      <c r="C729" s="179" t="s">
        <v>489</v>
      </c>
      <c r="D729" s="622">
        <v>79812</v>
      </c>
      <c r="E729" s="173">
        <f>+D729</f>
        <v>79812</v>
      </c>
      <c r="F729" s="622">
        <v>74062</v>
      </c>
      <c r="G729" s="173">
        <f>+F729</f>
        <v>74062</v>
      </c>
      <c r="H729" s="172">
        <f>+E729-G729</f>
        <v>5750</v>
      </c>
      <c r="I729" s="172">
        <v>48573</v>
      </c>
      <c r="J729" s="172">
        <v>31519.5</v>
      </c>
      <c r="K729" s="187"/>
      <c r="L729" s="188"/>
      <c r="M729" s="334"/>
      <c r="N729" s="189"/>
    </row>
    <row r="730" spans="1:14" ht="22.5" customHeight="1" x14ac:dyDescent="0.15">
      <c r="A730" s="169"/>
      <c r="B730" s="178"/>
      <c r="C730" s="180"/>
      <c r="D730" s="628"/>
      <c r="E730" s="181"/>
      <c r="F730" s="629"/>
      <c r="G730" s="182"/>
      <c r="H730" s="181"/>
      <c r="I730" s="181"/>
      <c r="J730" s="182"/>
      <c r="K730" s="601" t="s">
        <v>85</v>
      </c>
      <c r="L730" s="602"/>
      <c r="M730" s="589">
        <v>38000000</v>
      </c>
      <c r="N730" s="214">
        <v>29000000</v>
      </c>
    </row>
    <row r="731" spans="1:14" ht="22.5" customHeight="1" x14ac:dyDescent="0.15">
      <c r="A731" s="169"/>
      <c r="B731" s="178"/>
      <c r="C731" s="184"/>
      <c r="D731" s="631"/>
      <c r="E731" s="185"/>
      <c r="F731" s="632"/>
      <c r="G731" s="186"/>
      <c r="H731" s="185"/>
      <c r="I731" s="185"/>
      <c r="J731" s="185"/>
      <c r="K731" s="81" t="s">
        <v>590</v>
      </c>
      <c r="L731" s="651" t="s">
        <v>2027</v>
      </c>
      <c r="M731" s="319">
        <v>30000000</v>
      </c>
      <c r="N731" s="219">
        <v>20000000</v>
      </c>
    </row>
    <row r="732" spans="1:14" ht="22.5" customHeight="1" x14ac:dyDescent="0.15">
      <c r="A732" s="169"/>
      <c r="B732" s="178"/>
      <c r="C732" s="184"/>
      <c r="D732" s="631"/>
      <c r="E732" s="185"/>
      <c r="F732" s="632"/>
      <c r="G732" s="186"/>
      <c r="H732" s="185"/>
      <c r="I732" s="185"/>
      <c r="J732" s="185"/>
      <c r="K732" s="81" t="s">
        <v>591</v>
      </c>
      <c r="L732" s="321" t="s">
        <v>2028</v>
      </c>
      <c r="M732" s="319">
        <v>6000000</v>
      </c>
      <c r="N732" s="219">
        <v>6000000</v>
      </c>
    </row>
    <row r="733" spans="1:14" ht="22.5" customHeight="1" x14ac:dyDescent="0.15">
      <c r="A733" s="169"/>
      <c r="B733" s="178"/>
      <c r="C733" s="184"/>
      <c r="D733" s="631"/>
      <c r="E733" s="185"/>
      <c r="F733" s="632"/>
      <c r="G733" s="186"/>
      <c r="H733" s="185"/>
      <c r="I733" s="185"/>
      <c r="J733" s="185"/>
      <c r="K733" s="232" t="s">
        <v>608</v>
      </c>
      <c r="L733" s="651" t="s">
        <v>2029</v>
      </c>
      <c r="M733" s="319">
        <v>2000000</v>
      </c>
      <c r="N733" s="219">
        <v>3000000</v>
      </c>
    </row>
    <row r="734" spans="1:14" ht="22.5" customHeight="1" x14ac:dyDescent="0.15">
      <c r="A734" s="169"/>
      <c r="B734" s="178"/>
      <c r="C734" s="184"/>
      <c r="D734" s="631"/>
      <c r="E734" s="185"/>
      <c r="F734" s="632"/>
      <c r="G734" s="186"/>
      <c r="H734" s="185"/>
      <c r="I734" s="185"/>
      <c r="J734" s="185"/>
      <c r="K734" s="601" t="s">
        <v>2</v>
      </c>
      <c r="L734" s="602"/>
      <c r="M734" s="589">
        <v>41812500</v>
      </c>
      <c r="N734" s="214">
        <v>58045000</v>
      </c>
    </row>
    <row r="735" spans="1:14" ht="22.5" customHeight="1" x14ac:dyDescent="0.15">
      <c r="A735" s="169"/>
      <c r="B735" s="178"/>
      <c r="C735" s="184"/>
      <c r="D735" s="631"/>
      <c r="E735" s="185"/>
      <c r="F735" s="632"/>
      <c r="G735" s="186"/>
      <c r="H735" s="185"/>
      <c r="I735" s="185"/>
      <c r="J735" s="185"/>
      <c r="K735" s="601" t="s">
        <v>368</v>
      </c>
      <c r="L735" s="651" t="s">
        <v>2030</v>
      </c>
      <c r="M735" s="319">
        <v>30000000</v>
      </c>
      <c r="N735" s="219">
        <v>35000000</v>
      </c>
    </row>
    <row r="736" spans="1:14" ht="22.5" customHeight="1" x14ac:dyDescent="0.15">
      <c r="A736" s="169"/>
      <c r="B736" s="178"/>
      <c r="C736" s="184"/>
      <c r="D736" s="631"/>
      <c r="E736" s="185"/>
      <c r="F736" s="632"/>
      <c r="G736" s="186"/>
      <c r="H736" s="185"/>
      <c r="I736" s="185"/>
      <c r="J736" s="186"/>
      <c r="K736" s="601" t="s">
        <v>1</v>
      </c>
      <c r="L736" s="206" t="s">
        <v>2031</v>
      </c>
      <c r="M736" s="314">
        <v>3000000</v>
      </c>
      <c r="N736" s="218">
        <v>3000000</v>
      </c>
    </row>
    <row r="737" spans="1:17" ht="22.5" customHeight="1" x14ac:dyDescent="0.15">
      <c r="A737" s="169"/>
      <c r="B737" s="178"/>
      <c r="C737" s="184"/>
      <c r="D737" s="631"/>
      <c r="E737" s="185"/>
      <c r="F737" s="632"/>
      <c r="G737" s="186"/>
      <c r="H737" s="185"/>
      <c r="I737" s="185"/>
      <c r="J737" s="186"/>
      <c r="K737" s="601" t="s">
        <v>1825</v>
      </c>
      <c r="L737" s="206" t="s">
        <v>0</v>
      </c>
      <c r="M737" s="314">
        <v>300000</v>
      </c>
      <c r="N737" s="218">
        <v>300000</v>
      </c>
    </row>
    <row r="738" spans="1:17" ht="22.5" customHeight="1" x14ac:dyDescent="0.15">
      <c r="A738" s="169"/>
      <c r="B738" s="178"/>
      <c r="C738" s="184"/>
      <c r="D738" s="631"/>
      <c r="E738" s="185"/>
      <c r="F738" s="632"/>
      <c r="G738" s="186"/>
      <c r="H738" s="185"/>
      <c r="I738" s="185"/>
      <c r="J738" s="186"/>
      <c r="K738" s="601" t="s">
        <v>369</v>
      </c>
      <c r="L738" s="640" t="s">
        <v>2032</v>
      </c>
      <c r="M738" s="314">
        <v>112500</v>
      </c>
      <c r="N738" s="218">
        <v>125000</v>
      </c>
    </row>
    <row r="739" spans="1:17" ht="22.5" customHeight="1" x14ac:dyDescent="0.15">
      <c r="A739" s="169"/>
      <c r="B739" s="178"/>
      <c r="C739" s="184"/>
      <c r="D739" s="631"/>
      <c r="E739" s="185"/>
      <c r="F739" s="632"/>
      <c r="G739" s="186"/>
      <c r="H739" s="185"/>
      <c r="I739" s="185"/>
      <c r="J739" s="186"/>
      <c r="K739" s="601" t="s">
        <v>1827</v>
      </c>
      <c r="L739" s="640" t="s">
        <v>1828</v>
      </c>
      <c r="M739" s="314">
        <v>1000000</v>
      </c>
      <c r="N739" s="218">
        <v>1920000</v>
      </c>
    </row>
    <row r="740" spans="1:17" ht="22.5" customHeight="1" x14ac:dyDescent="0.15">
      <c r="A740" s="169"/>
      <c r="B740" s="178"/>
      <c r="C740" s="184"/>
      <c r="D740" s="631"/>
      <c r="E740" s="185"/>
      <c r="F740" s="632"/>
      <c r="G740" s="186"/>
      <c r="H740" s="185"/>
      <c r="I740" s="185"/>
      <c r="J740" s="186"/>
      <c r="K740" s="601" t="s">
        <v>1829</v>
      </c>
      <c r="L740" s="206" t="s">
        <v>1830</v>
      </c>
      <c r="M740" s="314">
        <v>3000000</v>
      </c>
      <c r="N740" s="218">
        <v>3000000</v>
      </c>
    </row>
    <row r="741" spans="1:17" ht="22.5" customHeight="1" x14ac:dyDescent="0.15">
      <c r="A741" s="169"/>
      <c r="B741" s="178"/>
      <c r="C741" s="184"/>
      <c r="D741" s="631"/>
      <c r="E741" s="185"/>
      <c r="F741" s="632"/>
      <c r="G741" s="186"/>
      <c r="H741" s="185"/>
      <c r="I741" s="185"/>
      <c r="J741" s="186"/>
      <c r="K741" s="601" t="s">
        <v>2033</v>
      </c>
      <c r="L741" s="206" t="s">
        <v>826</v>
      </c>
      <c r="M741" s="314">
        <v>2000000</v>
      </c>
      <c r="N741" s="218">
        <v>1500000</v>
      </c>
    </row>
    <row r="742" spans="1:17" ht="22.5" customHeight="1" x14ac:dyDescent="0.15">
      <c r="A742" s="169"/>
      <c r="B742" s="178"/>
      <c r="C742" s="184"/>
      <c r="D742" s="631"/>
      <c r="E742" s="185"/>
      <c r="F742" s="632"/>
      <c r="G742" s="186"/>
      <c r="H742" s="185"/>
      <c r="I742" s="185"/>
      <c r="J742" s="186"/>
      <c r="K742" s="81" t="s">
        <v>1832</v>
      </c>
      <c r="L742" s="206" t="s">
        <v>1833</v>
      </c>
      <c r="M742" s="314">
        <v>2400000</v>
      </c>
      <c r="N742" s="218">
        <v>2000000</v>
      </c>
    </row>
    <row r="743" spans="1:17" ht="22.5" customHeight="1" x14ac:dyDescent="0.15">
      <c r="A743" s="192" t="s">
        <v>490</v>
      </c>
      <c r="B743" s="193"/>
      <c r="C743" s="179"/>
      <c r="D743" s="622">
        <f>D744</f>
        <v>1000</v>
      </c>
      <c r="E743" s="172">
        <f>+D743</f>
        <v>1000</v>
      </c>
      <c r="F743" s="622">
        <f>F744</f>
        <v>4600</v>
      </c>
      <c r="G743" s="172">
        <f>+F743</f>
        <v>4600</v>
      </c>
      <c r="H743" s="172">
        <f>+E743-G743</f>
        <v>-3600</v>
      </c>
      <c r="I743" s="172">
        <v>399</v>
      </c>
      <c r="J743" s="172">
        <v>601</v>
      </c>
      <c r="K743" s="187"/>
      <c r="L743" s="188"/>
      <c r="M743" s="334"/>
      <c r="N743" s="189"/>
    </row>
    <row r="744" spans="1:17" ht="22.5" customHeight="1" x14ac:dyDescent="0.15">
      <c r="A744" s="169"/>
      <c r="B744" s="170" t="s">
        <v>491</v>
      </c>
      <c r="C744" s="179"/>
      <c r="D744" s="622">
        <f>D745</f>
        <v>1000</v>
      </c>
      <c r="E744" s="172">
        <f>+D744</f>
        <v>1000</v>
      </c>
      <c r="F744" s="622">
        <f>F745</f>
        <v>4600</v>
      </c>
      <c r="G744" s="172">
        <f>+F744</f>
        <v>4600</v>
      </c>
      <c r="H744" s="172">
        <f>+E744-G744</f>
        <v>-3600</v>
      </c>
      <c r="I744" s="172">
        <v>399</v>
      </c>
      <c r="J744" s="172">
        <v>601</v>
      </c>
      <c r="K744" s="187"/>
      <c r="L744" s="188"/>
      <c r="M744" s="334"/>
      <c r="N744" s="189"/>
    </row>
    <row r="745" spans="1:17" ht="22.5" customHeight="1" x14ac:dyDescent="0.15">
      <c r="A745" s="169"/>
      <c r="B745" s="178"/>
      <c r="C745" s="179" t="s">
        <v>492</v>
      </c>
      <c r="D745" s="622">
        <v>1000</v>
      </c>
      <c r="E745" s="172">
        <f>+D745</f>
        <v>1000</v>
      </c>
      <c r="F745" s="622">
        <v>4600</v>
      </c>
      <c r="G745" s="172">
        <f>+F745</f>
        <v>4600</v>
      </c>
      <c r="H745" s="172">
        <f>+E745-G745</f>
        <v>-3600</v>
      </c>
      <c r="I745" s="172">
        <v>399</v>
      </c>
      <c r="J745" s="172">
        <v>601</v>
      </c>
      <c r="K745" s="187"/>
      <c r="L745" s="188"/>
      <c r="M745" s="334"/>
      <c r="N745" s="189"/>
    </row>
    <row r="746" spans="1:17" ht="23.25" customHeight="1" x14ac:dyDescent="0.15">
      <c r="A746" s="169"/>
      <c r="B746" s="178"/>
      <c r="C746" s="180"/>
      <c r="D746" s="628"/>
      <c r="E746" s="181"/>
      <c r="F746" s="629"/>
      <c r="G746" s="182"/>
      <c r="H746" s="181"/>
      <c r="I746" s="181"/>
      <c r="J746" s="182"/>
      <c r="K746" s="601" t="s">
        <v>1837</v>
      </c>
      <c r="L746" s="602"/>
      <c r="M746" s="589">
        <v>1000000</v>
      </c>
      <c r="N746" s="78">
        <v>500000</v>
      </c>
    </row>
    <row r="747" spans="1:17" ht="23.25" customHeight="1" x14ac:dyDescent="0.15">
      <c r="A747" s="169"/>
      <c r="B747" s="178"/>
      <c r="C747" s="194"/>
      <c r="D747" s="623"/>
      <c r="E747" s="173"/>
      <c r="F747" s="638"/>
      <c r="G747" s="195"/>
      <c r="H747" s="173"/>
      <c r="I747" s="195"/>
      <c r="J747" s="173"/>
      <c r="K747" s="662" t="s">
        <v>1838</v>
      </c>
      <c r="L747" s="602" t="s">
        <v>1056</v>
      </c>
      <c r="M747" s="590">
        <v>1000000</v>
      </c>
      <c r="N747" s="79">
        <v>500000</v>
      </c>
    </row>
    <row r="748" spans="1:17" ht="22.5" customHeight="1" x14ac:dyDescent="0.15">
      <c r="A748" s="192" t="s">
        <v>394</v>
      </c>
      <c r="B748" s="193"/>
      <c r="C748" s="179"/>
      <c r="D748" s="622">
        <f>D749</f>
        <v>100000</v>
      </c>
      <c r="E748" s="172">
        <f>+D748</f>
        <v>100000</v>
      </c>
      <c r="F748" s="622">
        <f>F749</f>
        <v>5704</v>
      </c>
      <c r="G748" s="172">
        <f>+F748</f>
        <v>5704</v>
      </c>
      <c r="H748" s="172">
        <f>+E748-G748</f>
        <v>94296</v>
      </c>
      <c r="I748" s="172">
        <v>0</v>
      </c>
      <c r="J748" s="172">
        <v>34149.5</v>
      </c>
      <c r="K748" s="187"/>
      <c r="L748" s="188"/>
      <c r="M748" s="334"/>
      <c r="N748" s="189"/>
    </row>
    <row r="749" spans="1:17" ht="22.5" customHeight="1" x14ac:dyDescent="0.15">
      <c r="A749" s="169"/>
      <c r="B749" s="170" t="s">
        <v>395</v>
      </c>
      <c r="C749" s="179"/>
      <c r="D749" s="622">
        <f>D750</f>
        <v>100000</v>
      </c>
      <c r="E749" s="172">
        <f>+D749</f>
        <v>100000</v>
      </c>
      <c r="F749" s="622">
        <f>F750</f>
        <v>5704</v>
      </c>
      <c r="G749" s="172">
        <f>+F749</f>
        <v>5704</v>
      </c>
      <c r="H749" s="172">
        <f>+E749-G749</f>
        <v>94296</v>
      </c>
      <c r="I749" s="172">
        <v>0</v>
      </c>
      <c r="J749" s="172">
        <v>34149.5</v>
      </c>
      <c r="K749" s="187"/>
      <c r="L749" s="188"/>
      <c r="M749" s="334"/>
      <c r="N749" s="189"/>
    </row>
    <row r="750" spans="1:17" ht="22.5" customHeight="1" x14ac:dyDescent="0.15">
      <c r="A750" s="169"/>
      <c r="B750" s="178"/>
      <c r="C750" s="179" t="s">
        <v>396</v>
      </c>
      <c r="D750" s="622">
        <v>100000</v>
      </c>
      <c r="E750" s="173">
        <f>+D750</f>
        <v>100000</v>
      </c>
      <c r="F750" s="622">
        <v>5704</v>
      </c>
      <c r="G750" s="173">
        <f>+F750</f>
        <v>5704</v>
      </c>
      <c r="H750" s="172">
        <f>+E750-G750</f>
        <v>94296</v>
      </c>
      <c r="I750" s="172">
        <v>0</v>
      </c>
      <c r="J750" s="172">
        <v>34149.5</v>
      </c>
      <c r="K750" s="187"/>
      <c r="L750" s="188"/>
      <c r="M750" s="334"/>
      <c r="N750" s="189"/>
      <c r="O750" s="604"/>
      <c r="P750" s="604"/>
      <c r="Q750" s="604"/>
    </row>
    <row r="751" spans="1:17" ht="22.5" customHeight="1" x14ac:dyDescent="0.15">
      <c r="A751" s="169"/>
      <c r="B751" s="178"/>
      <c r="C751" s="180"/>
      <c r="D751" s="628"/>
      <c r="E751" s="181"/>
      <c r="F751" s="629"/>
      <c r="G751" s="182"/>
      <c r="H751" s="181"/>
      <c r="I751" s="181"/>
      <c r="J751" s="182"/>
      <c r="K751" s="601" t="s">
        <v>581</v>
      </c>
      <c r="L751" s="602"/>
      <c r="M751" s="589">
        <v>100000000</v>
      </c>
      <c r="N751" s="78">
        <v>48407000</v>
      </c>
      <c r="O751" s="604"/>
      <c r="P751" s="604"/>
      <c r="Q751" s="604"/>
    </row>
    <row r="752" spans="1:17" ht="22.5" customHeight="1" x14ac:dyDescent="0.15">
      <c r="A752" s="169"/>
      <c r="B752" s="178"/>
      <c r="C752" s="184"/>
      <c r="D752" s="631"/>
      <c r="E752" s="185"/>
      <c r="F752" s="632"/>
      <c r="G752" s="186"/>
      <c r="H752" s="185"/>
      <c r="I752" s="185"/>
      <c r="J752" s="186"/>
      <c r="K752" s="601" t="s">
        <v>370</v>
      </c>
      <c r="L752" s="602" t="s">
        <v>763</v>
      </c>
      <c r="M752" s="590">
        <v>100000000</v>
      </c>
      <c r="N752" s="79">
        <v>48407000</v>
      </c>
    </row>
    <row r="753" spans="1:17" ht="22.5" customHeight="1" x14ac:dyDescent="0.15">
      <c r="A753" s="192" t="s">
        <v>284</v>
      </c>
      <c r="B753" s="193"/>
      <c r="C753" s="179"/>
      <c r="D753" s="622">
        <f>D756+D760+D754</f>
        <v>70530</v>
      </c>
      <c r="E753" s="172">
        <f>+D753</f>
        <v>70530</v>
      </c>
      <c r="F753" s="622">
        <f>F756+F760+F754</f>
        <v>121350</v>
      </c>
      <c r="G753" s="172">
        <f>+F753</f>
        <v>121350</v>
      </c>
      <c r="H753" s="172">
        <f>+E753-G753</f>
        <v>-50820</v>
      </c>
      <c r="I753" s="172">
        <v>100637</v>
      </c>
      <c r="J753" s="174">
        <v>20000</v>
      </c>
      <c r="K753" s="38" t="s">
        <v>518</v>
      </c>
      <c r="L753" s="35" t="s">
        <v>518</v>
      </c>
      <c r="M753" s="336"/>
      <c r="N753" s="63"/>
    </row>
    <row r="754" spans="1:17" s="604" customFormat="1" ht="22.5" customHeight="1" x14ac:dyDescent="0.15">
      <c r="A754" s="620" t="s">
        <v>285</v>
      </c>
      <c r="B754" s="621" t="s">
        <v>1847</v>
      </c>
      <c r="C754" s="626"/>
      <c r="D754" s="622">
        <f>D755</f>
        <v>0</v>
      </c>
      <c r="E754" s="622">
        <f>+D754</f>
        <v>0</v>
      </c>
      <c r="F754" s="622">
        <f>F755</f>
        <v>29000</v>
      </c>
      <c r="G754" s="622">
        <f>+F754</f>
        <v>29000</v>
      </c>
      <c r="H754" s="622">
        <f>+E754-G754</f>
        <v>-29000</v>
      </c>
      <c r="I754" s="622">
        <v>0</v>
      </c>
      <c r="J754" s="622">
        <v>2000</v>
      </c>
      <c r="K754" s="633"/>
      <c r="L754" s="634"/>
      <c r="M754" s="334"/>
      <c r="N754" s="635"/>
      <c r="O754" s="17"/>
      <c r="P754" s="17"/>
      <c r="Q754" s="17"/>
    </row>
    <row r="755" spans="1:17" s="604" customFormat="1" ht="22.5" customHeight="1" x14ac:dyDescent="0.15">
      <c r="A755" s="620"/>
      <c r="B755" s="625"/>
      <c r="C755" s="626" t="s">
        <v>1848</v>
      </c>
      <c r="D755" s="622">
        <v>0</v>
      </c>
      <c r="E755" s="622">
        <f>+D755</f>
        <v>0</v>
      </c>
      <c r="F755" s="622">
        <v>29000</v>
      </c>
      <c r="G755" s="622">
        <f>+F755</f>
        <v>29000</v>
      </c>
      <c r="H755" s="622">
        <f>+E755-G755</f>
        <v>-29000</v>
      </c>
      <c r="I755" s="622">
        <v>0</v>
      </c>
      <c r="J755" s="622">
        <v>2000</v>
      </c>
      <c r="K755" s="287"/>
      <c r="L755" s="288"/>
      <c r="M755" s="339"/>
      <c r="N755" s="289"/>
      <c r="O755" s="17"/>
      <c r="P755" s="17"/>
      <c r="Q755" s="17"/>
    </row>
    <row r="756" spans="1:17" ht="22.5" customHeight="1" x14ac:dyDescent="0.15">
      <c r="A756" s="169" t="s">
        <v>285</v>
      </c>
      <c r="B756" s="170" t="s">
        <v>287</v>
      </c>
      <c r="C756" s="179"/>
      <c r="D756" s="622">
        <f>D757</f>
        <v>0</v>
      </c>
      <c r="E756" s="172">
        <f>+D756</f>
        <v>0</v>
      </c>
      <c r="F756" s="622">
        <f>F757</f>
        <v>2000</v>
      </c>
      <c r="G756" s="172">
        <f>+F756</f>
        <v>2000</v>
      </c>
      <c r="H756" s="172">
        <f>+E756-G756</f>
        <v>-2000</v>
      </c>
      <c r="I756" s="172">
        <v>0</v>
      </c>
      <c r="J756" s="172">
        <v>2000</v>
      </c>
      <c r="K756" s="187"/>
      <c r="L756" s="188"/>
      <c r="M756" s="334"/>
      <c r="N756" s="189"/>
    </row>
    <row r="757" spans="1:17" ht="22.5" customHeight="1" x14ac:dyDescent="0.15">
      <c r="A757" s="169"/>
      <c r="B757" s="178"/>
      <c r="C757" s="179" t="s">
        <v>692</v>
      </c>
      <c r="D757" s="622">
        <v>0</v>
      </c>
      <c r="E757" s="172">
        <f>+D757</f>
        <v>0</v>
      </c>
      <c r="F757" s="622">
        <v>2000</v>
      </c>
      <c r="G757" s="172">
        <f>+F757</f>
        <v>2000</v>
      </c>
      <c r="H757" s="172">
        <f>+E757-G757</f>
        <v>-2000</v>
      </c>
      <c r="I757" s="172">
        <v>0</v>
      </c>
      <c r="J757" s="172">
        <v>2000</v>
      </c>
      <c r="K757" s="287"/>
      <c r="L757" s="288"/>
      <c r="M757" s="339"/>
      <c r="N757" s="289"/>
    </row>
    <row r="758" spans="1:17" ht="22.5" customHeight="1" x14ac:dyDescent="0.15">
      <c r="A758" s="169"/>
      <c r="B758" s="178"/>
      <c r="C758" s="180"/>
      <c r="D758" s="628"/>
      <c r="E758" s="181"/>
      <c r="F758" s="629"/>
      <c r="G758" s="182"/>
      <c r="H758" s="181"/>
      <c r="I758" s="181"/>
      <c r="J758" s="182"/>
      <c r="K758" s="81" t="s">
        <v>592</v>
      </c>
      <c r="L758" s="206"/>
      <c r="M758" s="340">
        <v>0</v>
      </c>
      <c r="N758" s="302">
        <v>25000000</v>
      </c>
    </row>
    <row r="759" spans="1:17" ht="22.5" customHeight="1" x14ac:dyDescent="0.15">
      <c r="A759" s="169"/>
      <c r="B759" s="178"/>
      <c r="C759" s="184"/>
      <c r="D759" s="631"/>
      <c r="E759" s="185"/>
      <c r="F759" s="632"/>
      <c r="G759" s="186"/>
      <c r="H759" s="185"/>
      <c r="I759" s="185"/>
      <c r="J759" s="186"/>
      <c r="K759" s="81"/>
      <c r="L759" s="312"/>
      <c r="M759" s="318"/>
      <c r="N759" s="236">
        <v>25000000</v>
      </c>
    </row>
    <row r="760" spans="1:17" ht="22.5" customHeight="1" x14ac:dyDescent="0.15">
      <c r="A760" s="169"/>
      <c r="B760" s="170" t="s">
        <v>288</v>
      </c>
      <c r="C760" s="179"/>
      <c r="D760" s="622">
        <f>D761</f>
        <v>70530</v>
      </c>
      <c r="E760" s="172">
        <f>+D760</f>
        <v>70530</v>
      </c>
      <c r="F760" s="622">
        <f>F761</f>
        <v>90350</v>
      </c>
      <c r="G760" s="172">
        <f>+F760</f>
        <v>90350</v>
      </c>
      <c r="H760" s="172">
        <f>+E760-G760</f>
        <v>-19820</v>
      </c>
      <c r="I760" s="172">
        <v>67637</v>
      </c>
      <c r="J760" s="172">
        <v>-2287</v>
      </c>
      <c r="K760" s="187"/>
      <c r="L760" s="188"/>
      <c r="M760" s="334"/>
      <c r="N760" s="189"/>
    </row>
    <row r="761" spans="1:17" ht="22.5" customHeight="1" x14ac:dyDescent="0.15">
      <c r="A761" s="169"/>
      <c r="B761" s="178"/>
      <c r="C761" s="179" t="s">
        <v>289</v>
      </c>
      <c r="D761" s="622">
        <v>70530</v>
      </c>
      <c r="E761" s="172">
        <f>+D761</f>
        <v>70530</v>
      </c>
      <c r="F761" s="622">
        <v>90350</v>
      </c>
      <c r="G761" s="172">
        <f>+F761</f>
        <v>90350</v>
      </c>
      <c r="H761" s="172">
        <f>+E761-G761</f>
        <v>-19820</v>
      </c>
      <c r="I761" s="172">
        <v>65712</v>
      </c>
      <c r="J761" s="172">
        <v>-362</v>
      </c>
      <c r="K761" s="187"/>
      <c r="L761" s="188"/>
      <c r="M761" s="334"/>
      <c r="N761" s="189"/>
    </row>
    <row r="762" spans="1:17" ht="22.5" customHeight="1" x14ac:dyDescent="0.15">
      <c r="A762" s="169"/>
      <c r="B762" s="178"/>
      <c r="C762" s="184"/>
      <c r="D762" s="628"/>
      <c r="E762" s="181"/>
      <c r="F762" s="629"/>
      <c r="G762" s="182"/>
      <c r="H762" s="181"/>
      <c r="I762" s="181"/>
      <c r="J762" s="182"/>
      <c r="K762" s="601" t="s">
        <v>580</v>
      </c>
      <c r="L762" s="602"/>
      <c r="M762" s="589">
        <v>70530000</v>
      </c>
      <c r="N762" s="214">
        <v>90410000</v>
      </c>
    </row>
    <row r="763" spans="1:17" ht="22.5" customHeight="1" x14ac:dyDescent="0.15">
      <c r="A763" s="169"/>
      <c r="B763" s="178"/>
      <c r="C763" s="184"/>
      <c r="D763" s="631"/>
      <c r="E763" s="185"/>
      <c r="F763" s="632"/>
      <c r="G763" s="186"/>
      <c r="H763" s="185"/>
      <c r="I763" s="185"/>
      <c r="J763" s="186"/>
      <c r="K763" s="601" t="s">
        <v>579</v>
      </c>
      <c r="L763" s="602" t="s">
        <v>825</v>
      </c>
      <c r="M763" s="590">
        <v>60000000</v>
      </c>
      <c r="N763" s="216">
        <v>70410000</v>
      </c>
    </row>
    <row r="764" spans="1:17" ht="22.5" customHeight="1" x14ac:dyDescent="0.15">
      <c r="A764" s="169"/>
      <c r="B764" s="178"/>
      <c r="C764" s="184"/>
      <c r="D764" s="631"/>
      <c r="E764" s="185"/>
      <c r="F764" s="632"/>
      <c r="G764" s="186"/>
      <c r="H764" s="185"/>
      <c r="I764" s="185"/>
      <c r="J764" s="186"/>
      <c r="K764" s="601" t="s">
        <v>1861</v>
      </c>
      <c r="L764" s="602" t="s">
        <v>1862</v>
      </c>
      <c r="M764" s="590">
        <v>10530000</v>
      </c>
      <c r="N764" s="216">
        <v>20000000</v>
      </c>
    </row>
    <row r="765" spans="1:17" ht="22.5" customHeight="1" x14ac:dyDescent="0.15">
      <c r="A765" s="192" t="s">
        <v>397</v>
      </c>
      <c r="B765" s="193"/>
      <c r="C765" s="191"/>
      <c r="D765" s="622">
        <f>D766</f>
        <v>195851</v>
      </c>
      <c r="E765" s="172">
        <f>+D765</f>
        <v>195851</v>
      </c>
      <c r="F765" s="622">
        <f>F766</f>
        <v>417800</v>
      </c>
      <c r="G765" s="172">
        <f>+F765</f>
        <v>417800</v>
      </c>
      <c r="H765" s="172">
        <f>+E765-G765</f>
        <v>-221949</v>
      </c>
      <c r="I765" s="172">
        <v>481348</v>
      </c>
      <c r="J765" s="172">
        <v>-398692.8</v>
      </c>
      <c r="K765" s="187"/>
      <c r="L765" s="188"/>
      <c r="M765" s="334"/>
      <c r="N765" s="189"/>
    </row>
    <row r="766" spans="1:17" ht="22.5" customHeight="1" x14ac:dyDescent="0.15">
      <c r="A766" s="169"/>
      <c r="B766" s="170" t="s">
        <v>398</v>
      </c>
      <c r="C766" s="191"/>
      <c r="D766" s="622">
        <f>D767+D779+D785+D788</f>
        <v>195851</v>
      </c>
      <c r="E766" s="172">
        <f>+D766</f>
        <v>195851</v>
      </c>
      <c r="F766" s="622">
        <f>F767+F779+F785+F788</f>
        <v>417800</v>
      </c>
      <c r="G766" s="172">
        <f>+F766</f>
        <v>417800</v>
      </c>
      <c r="H766" s="172">
        <f>+E766-G766</f>
        <v>-221949</v>
      </c>
      <c r="I766" s="172">
        <v>481348</v>
      </c>
      <c r="J766" s="172">
        <v>-398692.8</v>
      </c>
      <c r="K766" s="187"/>
      <c r="L766" s="188"/>
      <c r="M766" s="334"/>
      <c r="N766" s="189"/>
    </row>
    <row r="767" spans="1:17" ht="22.5" customHeight="1" x14ac:dyDescent="0.15">
      <c r="A767" s="169"/>
      <c r="B767" s="178"/>
      <c r="C767" s="179" t="s">
        <v>399</v>
      </c>
      <c r="D767" s="622">
        <v>79940</v>
      </c>
      <c r="E767" s="172">
        <f>+D767</f>
        <v>79940</v>
      </c>
      <c r="F767" s="622">
        <v>229506</v>
      </c>
      <c r="G767" s="172">
        <f>+F767</f>
        <v>229506</v>
      </c>
      <c r="H767" s="172">
        <f>+E767-G767</f>
        <v>-149566</v>
      </c>
      <c r="I767" s="172">
        <v>147032</v>
      </c>
      <c r="J767" s="172">
        <v>-105770.8</v>
      </c>
      <c r="K767" s="38" t="s">
        <v>518</v>
      </c>
      <c r="L767" s="35" t="s">
        <v>518</v>
      </c>
      <c r="M767" s="336"/>
      <c r="N767" s="63"/>
    </row>
    <row r="768" spans="1:17" ht="22.5" customHeight="1" x14ac:dyDescent="0.15">
      <c r="A768" s="169"/>
      <c r="B768" s="178"/>
      <c r="C768" s="184"/>
      <c r="D768" s="631"/>
      <c r="E768" s="185"/>
      <c r="F768" s="632"/>
      <c r="G768" s="186"/>
      <c r="H768" s="185"/>
      <c r="I768" s="185"/>
      <c r="J768" s="186"/>
      <c r="K768" s="601" t="s">
        <v>1868</v>
      </c>
      <c r="L768" s="602"/>
      <c r="M768" s="589">
        <v>12700000</v>
      </c>
      <c r="N768" s="214">
        <v>800000</v>
      </c>
    </row>
    <row r="769" spans="1:14" ht="22.5" customHeight="1" x14ac:dyDescent="0.15">
      <c r="A769" s="169"/>
      <c r="B769" s="178"/>
      <c r="C769" s="184"/>
      <c r="D769" s="631"/>
      <c r="E769" s="185"/>
      <c r="F769" s="632"/>
      <c r="G769" s="186"/>
      <c r="H769" s="185"/>
      <c r="I769" s="185"/>
      <c r="J769" s="186"/>
      <c r="K769" s="601" t="s">
        <v>1869</v>
      </c>
      <c r="L769" s="602" t="s">
        <v>1870</v>
      </c>
      <c r="M769" s="590">
        <v>3000000</v>
      </c>
      <c r="N769" s="216"/>
    </row>
    <row r="770" spans="1:14" ht="22.5" customHeight="1" x14ac:dyDescent="0.15">
      <c r="A770" s="169"/>
      <c r="B770" s="178"/>
      <c r="C770" s="184"/>
      <c r="D770" s="631"/>
      <c r="E770" s="185"/>
      <c r="F770" s="632"/>
      <c r="G770" s="186"/>
      <c r="H770" s="185"/>
      <c r="I770" s="185"/>
      <c r="J770" s="186"/>
      <c r="K770" s="601" t="s">
        <v>1871</v>
      </c>
      <c r="L770" s="602" t="s">
        <v>1872</v>
      </c>
      <c r="M770" s="590">
        <v>8000000</v>
      </c>
      <c r="N770" s="216"/>
    </row>
    <row r="771" spans="1:14" ht="22.5" customHeight="1" x14ac:dyDescent="0.15">
      <c r="A771" s="169"/>
      <c r="B771" s="178"/>
      <c r="C771" s="184"/>
      <c r="D771" s="631"/>
      <c r="E771" s="185"/>
      <c r="F771" s="632"/>
      <c r="G771" s="186"/>
      <c r="H771" s="185"/>
      <c r="I771" s="185"/>
      <c r="J771" s="186"/>
      <c r="K771" s="601" t="s">
        <v>1873</v>
      </c>
      <c r="L771" s="206" t="s">
        <v>1874</v>
      </c>
      <c r="M771" s="314">
        <v>1000000</v>
      </c>
      <c r="N771" s="218">
        <v>700000</v>
      </c>
    </row>
    <row r="772" spans="1:14" s="604" customFormat="1" ht="22.5" customHeight="1" x14ac:dyDescent="0.15">
      <c r="A772" s="620"/>
      <c r="B772" s="625"/>
      <c r="C772" s="630"/>
      <c r="D772" s="631"/>
      <c r="E772" s="631"/>
      <c r="F772" s="632"/>
      <c r="G772" s="632"/>
      <c r="H772" s="631"/>
      <c r="I772" s="631"/>
      <c r="J772" s="632"/>
      <c r="K772" s="601" t="s">
        <v>1876</v>
      </c>
      <c r="L772" s="206" t="s">
        <v>1140</v>
      </c>
      <c r="M772" s="314">
        <v>700000</v>
      </c>
      <c r="N772" s="218"/>
    </row>
    <row r="773" spans="1:14" ht="22.5" customHeight="1" x14ac:dyDescent="0.15">
      <c r="A773" s="169"/>
      <c r="B773" s="178"/>
      <c r="C773" s="184"/>
      <c r="D773" s="631"/>
      <c r="E773" s="185"/>
      <c r="F773" s="632"/>
      <c r="G773" s="186"/>
      <c r="H773" s="185"/>
      <c r="I773" s="185"/>
      <c r="J773" s="186"/>
      <c r="K773" s="601" t="s">
        <v>578</v>
      </c>
      <c r="L773" s="602"/>
      <c r="M773" s="589">
        <v>67240000</v>
      </c>
      <c r="N773" s="214">
        <v>5320000</v>
      </c>
    </row>
    <row r="774" spans="1:14" ht="22.5" customHeight="1" x14ac:dyDescent="0.15">
      <c r="A774" s="169"/>
      <c r="B774" s="178"/>
      <c r="C774" s="184"/>
      <c r="D774" s="631"/>
      <c r="E774" s="185"/>
      <c r="F774" s="632"/>
      <c r="G774" s="186"/>
      <c r="H774" s="185"/>
      <c r="I774" s="185"/>
      <c r="J774" s="186"/>
      <c r="K774" s="601" t="s">
        <v>1877</v>
      </c>
      <c r="L774" s="602" t="s">
        <v>1236</v>
      </c>
      <c r="M774" s="590">
        <v>2000000</v>
      </c>
      <c r="N774" s="216">
        <v>3000000</v>
      </c>
    </row>
    <row r="775" spans="1:14" s="604" customFormat="1" ht="22.5" customHeight="1" x14ac:dyDescent="0.15">
      <c r="A775" s="620"/>
      <c r="B775" s="625"/>
      <c r="C775" s="630"/>
      <c r="D775" s="631"/>
      <c r="E775" s="631"/>
      <c r="F775" s="632"/>
      <c r="G775" s="632"/>
      <c r="H775" s="631"/>
      <c r="I775" s="631"/>
      <c r="J775" s="632"/>
      <c r="K775" s="601" t="s">
        <v>1878</v>
      </c>
      <c r="L775" s="602" t="s">
        <v>1879</v>
      </c>
      <c r="M775" s="590">
        <v>20000000</v>
      </c>
      <c r="N775" s="643"/>
    </row>
    <row r="776" spans="1:14" s="604" customFormat="1" ht="22.5" customHeight="1" x14ac:dyDescent="0.15">
      <c r="A776" s="620"/>
      <c r="B776" s="625"/>
      <c r="C776" s="630"/>
      <c r="D776" s="631"/>
      <c r="E776" s="631"/>
      <c r="F776" s="632"/>
      <c r="G776" s="632"/>
      <c r="H776" s="631"/>
      <c r="I776" s="631"/>
      <c r="J776" s="632"/>
      <c r="K776" s="601" t="s">
        <v>1880</v>
      </c>
      <c r="L776" s="602" t="s">
        <v>1881</v>
      </c>
      <c r="M776" s="590">
        <v>240000</v>
      </c>
      <c r="N776" s="643"/>
    </row>
    <row r="777" spans="1:14" s="604" customFormat="1" ht="22.5" customHeight="1" x14ac:dyDescent="0.15">
      <c r="A777" s="620"/>
      <c r="B777" s="625"/>
      <c r="C777" s="630"/>
      <c r="D777" s="631"/>
      <c r="E777" s="631"/>
      <c r="F777" s="632"/>
      <c r="G777" s="632"/>
      <c r="H777" s="631"/>
      <c r="I777" s="631"/>
      <c r="J777" s="632"/>
      <c r="K777" s="601" t="s">
        <v>1882</v>
      </c>
      <c r="L777" s="602" t="s">
        <v>676</v>
      </c>
      <c r="M777" s="590">
        <v>5000000</v>
      </c>
      <c r="N777" s="643"/>
    </row>
    <row r="778" spans="1:14" s="604" customFormat="1" ht="22.5" customHeight="1" x14ac:dyDescent="0.15">
      <c r="A778" s="620"/>
      <c r="B778" s="625"/>
      <c r="C778" s="630"/>
      <c r="D778" s="631"/>
      <c r="E778" s="631"/>
      <c r="F778" s="632"/>
      <c r="G778" s="632"/>
      <c r="H778" s="631"/>
      <c r="I778" s="631"/>
      <c r="J778" s="632"/>
      <c r="K778" s="601" t="s">
        <v>1883</v>
      </c>
      <c r="L778" s="602" t="s">
        <v>1884</v>
      </c>
      <c r="M778" s="590">
        <v>40000000</v>
      </c>
      <c r="N778" s="643"/>
    </row>
    <row r="779" spans="1:14" ht="22.5" customHeight="1" x14ac:dyDescent="0.15">
      <c r="A779" s="169"/>
      <c r="B779" s="178"/>
      <c r="C779" s="179" t="s">
        <v>400</v>
      </c>
      <c r="D779" s="622">
        <v>41411</v>
      </c>
      <c r="E779" s="172">
        <f>+D779</f>
        <v>41411</v>
      </c>
      <c r="F779" s="622">
        <v>142250</v>
      </c>
      <c r="G779" s="172">
        <f>+F779</f>
        <v>142250</v>
      </c>
      <c r="H779" s="172">
        <f>+E779-G779</f>
        <v>-100839</v>
      </c>
      <c r="I779" s="172">
        <v>271531</v>
      </c>
      <c r="J779" s="172">
        <v>-268681</v>
      </c>
      <c r="K779" s="187"/>
      <c r="L779" s="188"/>
      <c r="M779" s="334"/>
      <c r="N779" s="189"/>
    </row>
    <row r="780" spans="1:14" ht="22.5" customHeight="1" x14ac:dyDescent="0.15">
      <c r="A780" s="169"/>
      <c r="B780" s="178"/>
      <c r="C780" s="184"/>
      <c r="D780" s="631"/>
      <c r="E780" s="185"/>
      <c r="F780" s="632"/>
      <c r="G780" s="186"/>
      <c r="H780" s="185"/>
      <c r="I780" s="185"/>
      <c r="J780" s="186"/>
      <c r="K780" s="601" t="s">
        <v>577</v>
      </c>
      <c r="L780" s="602"/>
      <c r="M780" s="589">
        <v>41410800</v>
      </c>
      <c r="N780" s="214">
        <v>70769450</v>
      </c>
    </row>
    <row r="781" spans="1:14" s="604" customFormat="1" ht="22.5" customHeight="1" x14ac:dyDescent="0.15">
      <c r="A781" s="620"/>
      <c r="B781" s="625"/>
      <c r="C781" s="630"/>
      <c r="D781" s="631"/>
      <c r="E781" s="631"/>
      <c r="F781" s="632"/>
      <c r="G781" s="632"/>
      <c r="H781" s="631"/>
      <c r="I781" s="631"/>
      <c r="J781" s="632"/>
      <c r="K781" s="601" t="s">
        <v>1886</v>
      </c>
      <c r="L781" s="602" t="s">
        <v>1887</v>
      </c>
      <c r="M781" s="590">
        <v>3814000</v>
      </c>
      <c r="N781" s="642"/>
    </row>
    <row r="782" spans="1:14" s="604" customFormat="1" ht="22.5" customHeight="1" x14ac:dyDescent="0.15">
      <c r="A782" s="620"/>
      <c r="B782" s="625"/>
      <c r="C782" s="630"/>
      <c r="D782" s="631"/>
      <c r="E782" s="631"/>
      <c r="F782" s="632"/>
      <c r="G782" s="632"/>
      <c r="H782" s="631"/>
      <c r="I782" s="631"/>
      <c r="J782" s="632"/>
      <c r="K782" s="601" t="s">
        <v>1888</v>
      </c>
      <c r="L782" s="602" t="s">
        <v>1889</v>
      </c>
      <c r="M782" s="590">
        <v>25596800</v>
      </c>
      <c r="N782" s="642"/>
    </row>
    <row r="783" spans="1:14" s="604" customFormat="1" ht="22.5" customHeight="1" x14ac:dyDescent="0.15">
      <c r="A783" s="620"/>
      <c r="B783" s="625"/>
      <c r="C783" s="630"/>
      <c r="D783" s="631"/>
      <c r="E783" s="631"/>
      <c r="F783" s="632"/>
      <c r="G783" s="632"/>
      <c r="H783" s="631"/>
      <c r="I783" s="631"/>
      <c r="J783" s="632"/>
      <c r="K783" s="601" t="s">
        <v>1890</v>
      </c>
      <c r="L783" s="602" t="s">
        <v>1236</v>
      </c>
      <c r="M783" s="590">
        <v>2000000</v>
      </c>
      <c r="N783" s="642"/>
    </row>
    <row r="784" spans="1:14" s="604" customFormat="1" ht="22.5" customHeight="1" x14ac:dyDescent="0.15">
      <c r="A784" s="620"/>
      <c r="B784" s="625"/>
      <c r="C784" s="630"/>
      <c r="D784" s="631"/>
      <c r="E784" s="631"/>
      <c r="F784" s="632"/>
      <c r="G784" s="632"/>
      <c r="H784" s="631"/>
      <c r="I784" s="631"/>
      <c r="J784" s="632"/>
      <c r="K784" s="601" t="s">
        <v>1891</v>
      </c>
      <c r="L784" s="602" t="s">
        <v>1445</v>
      </c>
      <c r="M784" s="590">
        <v>10000000</v>
      </c>
      <c r="N784" s="642"/>
    </row>
    <row r="785" spans="1:14" ht="22.5" customHeight="1" x14ac:dyDescent="0.15">
      <c r="A785" s="169"/>
      <c r="B785" s="178"/>
      <c r="C785" s="179" t="s">
        <v>645</v>
      </c>
      <c r="D785" s="622">
        <v>26000</v>
      </c>
      <c r="E785" s="172">
        <f>+D785</f>
        <v>26000</v>
      </c>
      <c r="F785" s="622">
        <v>0</v>
      </c>
      <c r="G785" s="172">
        <f>+F785</f>
        <v>0</v>
      </c>
      <c r="H785" s="172">
        <f>+E785-G785</f>
        <v>26000</v>
      </c>
      <c r="I785" s="172">
        <v>271531</v>
      </c>
      <c r="J785" s="172">
        <v>-271531</v>
      </c>
      <c r="K785" s="187"/>
      <c r="L785" s="188"/>
      <c r="M785" s="334"/>
      <c r="N785" s="189"/>
    </row>
    <row r="786" spans="1:14" s="604" customFormat="1" ht="22.5" customHeight="1" x14ac:dyDescent="0.15">
      <c r="A786" s="620"/>
      <c r="B786" s="625"/>
      <c r="C786" s="627"/>
      <c r="D786" s="628"/>
      <c r="E786" s="628"/>
      <c r="F786" s="628"/>
      <c r="G786" s="628"/>
      <c r="H786" s="628"/>
      <c r="I786" s="628"/>
      <c r="J786" s="628"/>
      <c r="K786" s="600" t="s">
        <v>1893</v>
      </c>
      <c r="L786" s="599"/>
      <c r="M786" s="588">
        <v>26000000</v>
      </c>
      <c r="N786" s="635"/>
    </row>
    <row r="787" spans="1:14" s="604" customFormat="1" ht="22.5" customHeight="1" x14ac:dyDescent="0.15">
      <c r="A787" s="620"/>
      <c r="B787" s="625"/>
      <c r="C787" s="637"/>
      <c r="D787" s="623"/>
      <c r="E787" s="623"/>
      <c r="F787" s="623"/>
      <c r="G787" s="623"/>
      <c r="H787" s="623"/>
      <c r="I787" s="623"/>
      <c r="J787" s="623"/>
      <c r="K787" s="598" t="s">
        <v>1894</v>
      </c>
      <c r="L787" s="597" t="s">
        <v>1895</v>
      </c>
      <c r="M787" s="596">
        <v>26000000</v>
      </c>
      <c r="N787" s="635"/>
    </row>
    <row r="788" spans="1:14" ht="22.5" customHeight="1" x14ac:dyDescent="0.15">
      <c r="A788" s="169"/>
      <c r="B788" s="178"/>
      <c r="C788" s="179" t="s">
        <v>401</v>
      </c>
      <c r="D788" s="622">
        <v>48500</v>
      </c>
      <c r="E788" s="172">
        <f>+D788</f>
        <v>48500</v>
      </c>
      <c r="F788" s="622">
        <v>46044</v>
      </c>
      <c r="G788" s="172">
        <f>+F788</f>
        <v>46044</v>
      </c>
      <c r="H788" s="172">
        <f>+E788-G788</f>
        <v>2456</v>
      </c>
      <c r="I788" s="172">
        <v>56961</v>
      </c>
      <c r="J788" s="172">
        <v>-18417</v>
      </c>
      <c r="K788" s="187"/>
      <c r="L788" s="188"/>
      <c r="M788" s="334"/>
      <c r="N788" s="189"/>
    </row>
    <row r="789" spans="1:14" ht="22.5" customHeight="1" x14ac:dyDescent="0.15">
      <c r="A789" s="169"/>
      <c r="B789" s="178"/>
      <c r="C789" s="180"/>
      <c r="D789" s="628"/>
      <c r="E789" s="181"/>
      <c r="F789" s="629"/>
      <c r="G789" s="182"/>
      <c r="H789" s="181"/>
      <c r="I789" s="181"/>
      <c r="J789" s="182"/>
      <c r="K789" s="601" t="s">
        <v>576</v>
      </c>
      <c r="L789" s="602"/>
      <c r="M789" s="589">
        <v>23500000</v>
      </c>
      <c r="N789" s="214">
        <v>7000000</v>
      </c>
    </row>
    <row r="790" spans="1:14" ht="22.5" customHeight="1" x14ac:dyDescent="0.15">
      <c r="A790" s="169"/>
      <c r="B790" s="178"/>
      <c r="C790" s="184"/>
      <c r="D790" s="631"/>
      <c r="E790" s="185"/>
      <c r="F790" s="632"/>
      <c r="G790" s="186"/>
      <c r="H790" s="186"/>
      <c r="I790" s="185"/>
      <c r="J790" s="186"/>
      <c r="K790" s="601" t="s">
        <v>575</v>
      </c>
      <c r="L790" s="649" t="s">
        <v>2034</v>
      </c>
      <c r="M790" s="317">
        <v>23500000</v>
      </c>
      <c r="N790" s="217">
        <v>7000000</v>
      </c>
    </row>
    <row r="791" spans="1:14" ht="22.5" customHeight="1" x14ac:dyDescent="0.15">
      <c r="A791" s="169"/>
      <c r="B791" s="178"/>
      <c r="C791" s="184"/>
      <c r="D791" s="631"/>
      <c r="E791" s="185"/>
      <c r="F791" s="632"/>
      <c r="G791" s="186"/>
      <c r="H791" s="186"/>
      <c r="I791" s="185"/>
      <c r="J791" s="186"/>
      <c r="K791" s="601" t="s">
        <v>574</v>
      </c>
      <c r="L791" s="602"/>
      <c r="M791" s="589">
        <v>8000000</v>
      </c>
      <c r="N791" s="214">
        <v>8000000</v>
      </c>
    </row>
    <row r="792" spans="1:14" ht="22.5" customHeight="1" x14ac:dyDescent="0.15">
      <c r="A792" s="169"/>
      <c r="B792" s="178"/>
      <c r="C792" s="184"/>
      <c r="D792" s="631"/>
      <c r="E792" s="185"/>
      <c r="F792" s="632"/>
      <c r="G792" s="186"/>
      <c r="H792" s="186"/>
      <c r="I792" s="185"/>
      <c r="J792" s="186"/>
      <c r="K792" s="601" t="s">
        <v>371</v>
      </c>
      <c r="L792" s="321" t="s">
        <v>2035</v>
      </c>
      <c r="M792" s="319">
        <v>8000000</v>
      </c>
      <c r="N792" s="219">
        <v>8000000</v>
      </c>
    </row>
    <row r="793" spans="1:14" ht="22.5" customHeight="1" x14ac:dyDescent="0.15">
      <c r="A793" s="169"/>
      <c r="B793" s="178"/>
      <c r="C793" s="184"/>
      <c r="D793" s="631"/>
      <c r="E793" s="185"/>
      <c r="F793" s="632"/>
      <c r="G793" s="186"/>
      <c r="H793" s="186"/>
      <c r="I793" s="185"/>
      <c r="J793" s="186"/>
      <c r="K793" s="601" t="s">
        <v>573</v>
      </c>
      <c r="L793" s="602"/>
      <c r="M793" s="589">
        <v>2000000</v>
      </c>
      <c r="N793" s="214">
        <v>13000000</v>
      </c>
    </row>
    <row r="794" spans="1:14" ht="22.5" customHeight="1" x14ac:dyDescent="0.15">
      <c r="A794" s="169"/>
      <c r="B794" s="178"/>
      <c r="C794" s="184"/>
      <c r="D794" s="631"/>
      <c r="E794" s="185"/>
      <c r="F794" s="632"/>
      <c r="G794" s="186"/>
      <c r="H794" s="186"/>
      <c r="I794" s="185"/>
      <c r="J794" s="186"/>
      <c r="K794" s="601" t="s">
        <v>572</v>
      </c>
      <c r="L794" s="305" t="s">
        <v>2036</v>
      </c>
      <c r="M794" s="317">
        <v>2000000</v>
      </c>
      <c r="N794" s="217">
        <v>2000000</v>
      </c>
    </row>
    <row r="795" spans="1:14" ht="22.5" customHeight="1" x14ac:dyDescent="0.15">
      <c r="A795" s="169"/>
      <c r="B795" s="178"/>
      <c r="C795" s="184"/>
      <c r="D795" s="631"/>
      <c r="E795" s="185"/>
      <c r="F795" s="632"/>
      <c r="G795" s="186"/>
      <c r="H795" s="186"/>
      <c r="I795" s="185"/>
      <c r="J795" s="186"/>
      <c r="K795" s="601" t="s">
        <v>1900</v>
      </c>
      <c r="L795" s="602"/>
      <c r="M795" s="589">
        <v>15000000</v>
      </c>
      <c r="N795" s="214">
        <v>0</v>
      </c>
    </row>
    <row r="796" spans="1:14" ht="22.5" customHeight="1" x14ac:dyDescent="0.15">
      <c r="A796" s="169"/>
      <c r="B796" s="178"/>
      <c r="C796" s="184"/>
      <c r="D796" s="631"/>
      <c r="E796" s="185"/>
      <c r="F796" s="632"/>
      <c r="G796" s="186"/>
      <c r="H796" s="186"/>
      <c r="I796" s="185"/>
      <c r="J796" s="186"/>
      <c r="K796" s="601" t="s">
        <v>372</v>
      </c>
      <c r="L796" s="640" t="s">
        <v>2037</v>
      </c>
      <c r="M796" s="314">
        <v>15000000</v>
      </c>
      <c r="N796" s="218">
        <v>0</v>
      </c>
    </row>
    <row r="797" spans="1:14" ht="22.5" customHeight="1" x14ac:dyDescent="0.15">
      <c r="A797" s="196" t="s">
        <v>403</v>
      </c>
      <c r="B797" s="197"/>
      <c r="C797" s="197"/>
      <c r="D797" s="622">
        <v>0</v>
      </c>
      <c r="E797" s="172">
        <f>+D797</f>
        <v>0</v>
      </c>
      <c r="F797" s="624">
        <v>0</v>
      </c>
      <c r="G797" s="174">
        <f>+F797</f>
        <v>0</v>
      </c>
      <c r="H797" s="174">
        <v>0</v>
      </c>
      <c r="I797" s="27">
        <v>390193</v>
      </c>
      <c r="J797" s="174">
        <v>0</v>
      </c>
      <c r="K797" s="187"/>
      <c r="L797" s="188"/>
      <c r="M797" s="334"/>
      <c r="N797" s="189"/>
    </row>
    <row r="798" spans="1:14" ht="22.5" customHeight="1" thickBot="1" x14ac:dyDescent="0.2">
      <c r="A798" s="705" t="s">
        <v>404</v>
      </c>
      <c r="B798" s="706"/>
      <c r="C798" s="706"/>
      <c r="D798" s="582">
        <f>D797+D765+D753+D748+D743+D672+D155+D4</f>
        <v>8355202</v>
      </c>
      <c r="E798" s="198">
        <f>+D798</f>
        <v>8355202</v>
      </c>
      <c r="F798" s="582">
        <f>F797+F765+F753+F748+F743+F672+F155+F4</f>
        <v>7588856</v>
      </c>
      <c r="G798" s="198">
        <f>+F798</f>
        <v>7588856</v>
      </c>
      <c r="H798" s="199">
        <f>+E798-G798</f>
        <v>766346</v>
      </c>
      <c r="I798" s="198">
        <v>10530795</v>
      </c>
      <c r="J798" s="198">
        <v>833644.09999999986</v>
      </c>
      <c r="K798" s="200"/>
      <c r="L798" s="201"/>
      <c r="M798" s="341"/>
      <c r="N798" s="220">
        <v>10273268000</v>
      </c>
    </row>
    <row r="799" spans="1:14" ht="14.25" thickTop="1" x14ac:dyDescent="0.15">
      <c r="L799" s="221"/>
      <c r="N799" s="222">
        <v>1405455000</v>
      </c>
    </row>
    <row r="800" spans="1:14" x14ac:dyDescent="0.15">
      <c r="L800" s="221"/>
      <c r="N800" s="222"/>
    </row>
    <row r="801" spans="13:14" x14ac:dyDescent="0.15">
      <c r="N801" s="203"/>
    </row>
    <row r="802" spans="13:14" x14ac:dyDescent="0.15">
      <c r="N802" s="203"/>
    </row>
    <row r="803" spans="13:14" x14ac:dyDescent="0.15">
      <c r="M803" s="231"/>
    </row>
    <row r="805" spans="13:14" x14ac:dyDescent="0.15">
      <c r="M805" s="230"/>
      <c r="N805" s="202"/>
    </row>
    <row r="808" spans="13:14" x14ac:dyDescent="0.15">
      <c r="M808" s="230"/>
    </row>
    <row r="809" spans="13:14" x14ac:dyDescent="0.15">
      <c r="M809" s="230"/>
      <c r="N809" s="202"/>
    </row>
    <row r="810" spans="13:14" x14ac:dyDescent="0.15">
      <c r="M810" s="230"/>
      <c r="N810" s="202"/>
    </row>
    <row r="811" spans="13:14" x14ac:dyDescent="0.15">
      <c r="M811" s="230"/>
      <c r="N811" s="202"/>
    </row>
    <row r="812" spans="13:14" x14ac:dyDescent="0.15">
      <c r="M812" s="230"/>
      <c r="N812" s="202"/>
    </row>
    <row r="813" spans="13:14" x14ac:dyDescent="0.15">
      <c r="M813" s="230"/>
      <c r="N813" s="202"/>
    </row>
    <row r="814" spans="13:14" x14ac:dyDescent="0.15">
      <c r="M814" s="230"/>
      <c r="N814" s="202"/>
    </row>
    <row r="815" spans="13:14" x14ac:dyDescent="0.15">
      <c r="N815" s="202"/>
    </row>
    <row r="816" spans="13:14" x14ac:dyDescent="0.15">
      <c r="N816" s="202"/>
    </row>
    <row r="817" spans="14:14" x14ac:dyDescent="0.15">
      <c r="N817" s="202"/>
    </row>
    <row r="818" spans="14:14" x14ac:dyDescent="0.15">
      <c r="N818" s="202"/>
    </row>
    <row r="819" spans="14:14" x14ac:dyDescent="0.15">
      <c r="N819" s="202"/>
    </row>
    <row r="820" spans="14:14" x14ac:dyDescent="0.15">
      <c r="N820" s="202"/>
    </row>
  </sheetData>
  <mergeCells count="8">
    <mergeCell ref="N2:N3"/>
    <mergeCell ref="A798:C798"/>
    <mergeCell ref="A2:C2"/>
    <mergeCell ref="D2:E2"/>
    <mergeCell ref="F2:G2"/>
    <mergeCell ref="H2:H3"/>
    <mergeCell ref="I2:J2"/>
    <mergeCell ref="K2:M3"/>
  </mergeCells>
  <phoneticPr fontId="1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68" firstPageNumber="78" fitToHeight="30" orientation="landscape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17</vt:i4>
      </vt:variant>
    </vt:vector>
  </HeadingPairs>
  <TitlesOfParts>
    <vt:vector size="26" baseType="lpstr">
      <vt:lpstr>총괄표</vt:lpstr>
      <vt:lpstr>수입</vt:lpstr>
      <vt:lpstr>지출</vt:lpstr>
      <vt:lpstr>수입세부(교비)</vt:lpstr>
      <vt:lpstr>지출세부(교비)</vt:lpstr>
      <vt:lpstr>수입세부(등록금)</vt:lpstr>
      <vt:lpstr>지출세부(등록금)</vt:lpstr>
      <vt:lpstr>수입세부(비등록금)</vt:lpstr>
      <vt:lpstr>지출세부(비등록금)</vt:lpstr>
      <vt:lpstr>수입!Print_Area</vt:lpstr>
      <vt:lpstr>'수입세부(교비)'!Print_Area</vt:lpstr>
      <vt:lpstr>'수입세부(등록금)'!Print_Area</vt:lpstr>
      <vt:lpstr>'수입세부(비등록금)'!Print_Area</vt:lpstr>
      <vt:lpstr>지출!Print_Area</vt:lpstr>
      <vt:lpstr>'지출세부(교비)'!Print_Area</vt:lpstr>
      <vt:lpstr>'지출세부(등록금)'!Print_Area</vt:lpstr>
      <vt:lpstr>'지출세부(비등록금)'!Print_Area</vt:lpstr>
      <vt:lpstr>총괄표!Print_Area</vt:lpstr>
      <vt:lpstr>수입!Print_Titles</vt:lpstr>
      <vt:lpstr>'수입세부(교비)'!Print_Titles</vt:lpstr>
      <vt:lpstr>'수입세부(등록금)'!Print_Titles</vt:lpstr>
      <vt:lpstr>'수입세부(비등록금)'!Print_Titles</vt:lpstr>
      <vt:lpstr>지출!Print_Titles</vt:lpstr>
      <vt:lpstr>'지출세부(교비)'!Print_Titles</vt:lpstr>
      <vt:lpstr>'지출세부(등록금)'!Print_Titles</vt:lpstr>
      <vt:lpstr>'지출세부(비등록금)'!Print_Titles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민주영</dc:creator>
  <cp:lastModifiedBy>GGU</cp:lastModifiedBy>
  <cp:lastPrinted>2016-02-20T03:58:12Z</cp:lastPrinted>
  <dcterms:created xsi:type="dcterms:W3CDTF">2006-10-19T05:08:33Z</dcterms:created>
  <dcterms:modified xsi:type="dcterms:W3CDTF">2016-02-20T04:25:04Z</dcterms:modified>
</cp:coreProperties>
</file>